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colase4-my.sharepoint.com/personal/sadeckd_colas_com/Documents/Dedik/Ponuky/2022/03-2022/Soblahov/Príprava ponuky/"/>
    </mc:Choice>
  </mc:AlternateContent>
  <xr:revisionPtr revIDLastSave="15" documentId="8_{64F77ADC-1EA0-45EF-8582-887ED58931F0}" xr6:coauthVersionLast="47" xr6:coauthVersionMax="47" xr10:uidLastSave="{B6E84C78-B7E5-4D4C-AFDF-EBAA3731A058}"/>
  <bookViews>
    <workbookView xWindow="-120" yWindow="-120" windowWidth="29040" windowHeight="15840" xr2:uid="{00000000-000D-0000-FFFF-FFFF00000000}"/>
  </bookViews>
  <sheets>
    <sheet name="Oprava povrc..." sheetId="2" r:id="rId1"/>
  </sheets>
  <definedNames>
    <definedName name="_xlnm._FilterDatabase" localSheetId="0" hidden="1">'Oprava povrc...'!$C$120:$K$143</definedName>
    <definedName name="_xlnm.Print_Titles" localSheetId="0">'Oprava povrc...'!$120:$120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J95" i="2"/>
  <c r="J184" i="2"/>
  <c r="J152" i="2"/>
  <c r="J158" i="2"/>
  <c r="J176" i="2"/>
  <c r="J180" i="2"/>
  <c r="J182" i="2"/>
  <c r="J206" i="2"/>
  <c r="J200" i="2"/>
  <c r="J208" i="2"/>
  <c r="J132" i="2"/>
  <c r="J130" i="2"/>
  <c r="J129" i="2"/>
  <c r="J128" i="2"/>
  <c r="J126" i="2"/>
  <c r="J205" i="2"/>
  <c r="J203" i="2"/>
  <c r="J202" i="2"/>
  <c r="J179" i="2" l="1"/>
  <c r="J178" i="2"/>
  <c r="J153" i="2"/>
  <c r="J155" i="2"/>
  <c r="J156" i="2"/>
  <c r="BK136" i="2"/>
  <c r="BI136" i="2"/>
  <c r="BH136" i="2"/>
  <c r="BG136" i="2"/>
  <c r="BF136" i="2"/>
  <c r="BE136" i="2"/>
  <c r="T136" i="2"/>
  <c r="R136" i="2"/>
  <c r="P136" i="2"/>
  <c r="BK215" i="2" l="1"/>
  <c r="BI215" i="2"/>
  <c r="BH215" i="2"/>
  <c r="BG215" i="2"/>
  <c r="BF215" i="2"/>
  <c r="BE215" i="2"/>
  <c r="T215" i="2"/>
  <c r="R215" i="2"/>
  <c r="P215" i="2"/>
  <c r="BK213" i="2"/>
  <c r="BI213" i="2"/>
  <c r="BH213" i="2"/>
  <c r="BG213" i="2"/>
  <c r="BF213" i="2"/>
  <c r="BE213" i="2"/>
  <c r="T213" i="2"/>
  <c r="R213" i="2"/>
  <c r="P213" i="2"/>
  <c r="BK211" i="2"/>
  <c r="BK210" i="2" s="1"/>
  <c r="BI211" i="2"/>
  <c r="BH211" i="2"/>
  <c r="BG211" i="2"/>
  <c r="BF211" i="2"/>
  <c r="BE211" i="2"/>
  <c r="T211" i="2"/>
  <c r="R211" i="2"/>
  <c r="P211" i="2"/>
  <c r="P210" i="2" s="1"/>
  <c r="BK208" i="2"/>
  <c r="BI208" i="2"/>
  <c r="BH208" i="2"/>
  <c r="BG208" i="2"/>
  <c r="BF208" i="2"/>
  <c r="BE208" i="2"/>
  <c r="T208" i="2"/>
  <c r="R208" i="2"/>
  <c r="P208" i="2"/>
  <c r="BK206" i="2"/>
  <c r="BI206" i="2"/>
  <c r="BH206" i="2"/>
  <c r="BG206" i="2"/>
  <c r="BE206" i="2"/>
  <c r="T206" i="2"/>
  <c r="T205" i="2" s="1"/>
  <c r="R206" i="2"/>
  <c r="P206" i="2"/>
  <c r="P205" i="2" s="1"/>
  <c r="BF206" i="2"/>
  <c r="BK203" i="2"/>
  <c r="BI203" i="2"/>
  <c r="BH203" i="2"/>
  <c r="BG203" i="2"/>
  <c r="BE203" i="2"/>
  <c r="T203" i="2"/>
  <c r="R203" i="2"/>
  <c r="P203" i="2"/>
  <c r="BF203" i="2"/>
  <c r="BK201" i="2"/>
  <c r="BI201" i="2"/>
  <c r="BH201" i="2"/>
  <c r="BG201" i="2"/>
  <c r="BF201" i="2"/>
  <c r="BE201" i="2"/>
  <c r="T201" i="2"/>
  <c r="R201" i="2"/>
  <c r="P201" i="2"/>
  <c r="BK199" i="2"/>
  <c r="BK198" i="2" s="1"/>
  <c r="BI199" i="2"/>
  <c r="BH199" i="2"/>
  <c r="BG199" i="2"/>
  <c r="BF199" i="2"/>
  <c r="BE199" i="2"/>
  <c r="T199" i="2"/>
  <c r="R199" i="2"/>
  <c r="P199" i="2"/>
  <c r="P198" i="2" s="1"/>
  <c r="J198" i="2"/>
  <c r="BK196" i="2"/>
  <c r="BK195" i="2" s="1"/>
  <c r="BI196" i="2"/>
  <c r="BH196" i="2"/>
  <c r="BG196" i="2"/>
  <c r="BE196" i="2"/>
  <c r="T196" i="2"/>
  <c r="T195" i="2" s="1"/>
  <c r="R196" i="2"/>
  <c r="R195" i="2" s="1"/>
  <c r="P196" i="2"/>
  <c r="J196" i="2"/>
  <c r="P195" i="2"/>
  <c r="BK205" i="2" l="1"/>
  <c r="R205" i="2"/>
  <c r="BF196" i="2"/>
  <c r="J195" i="2"/>
  <c r="J99" i="2" s="1"/>
  <c r="R198" i="2"/>
  <c r="R210" i="2"/>
  <c r="T210" i="2"/>
  <c r="T198" i="2"/>
  <c r="BK191" i="2"/>
  <c r="BI191" i="2"/>
  <c r="BH191" i="2"/>
  <c r="BG191" i="2"/>
  <c r="BF191" i="2"/>
  <c r="BE191" i="2"/>
  <c r="T191" i="2"/>
  <c r="R191" i="2"/>
  <c r="P191" i="2"/>
  <c r="BK189" i="2"/>
  <c r="BI189" i="2"/>
  <c r="BH189" i="2"/>
  <c r="BG189" i="2"/>
  <c r="BF189" i="2"/>
  <c r="BE189" i="2"/>
  <c r="T189" i="2"/>
  <c r="T186" i="2" s="1"/>
  <c r="R189" i="2"/>
  <c r="P189" i="2"/>
  <c r="BK187" i="2"/>
  <c r="BI187" i="2"/>
  <c r="BH187" i="2"/>
  <c r="BG187" i="2"/>
  <c r="BF187" i="2"/>
  <c r="BE187" i="2"/>
  <c r="T187" i="2"/>
  <c r="R187" i="2"/>
  <c r="P187" i="2"/>
  <c r="BK184" i="2"/>
  <c r="BI184" i="2"/>
  <c r="BH184" i="2"/>
  <c r="BG184" i="2"/>
  <c r="BE184" i="2"/>
  <c r="T184" i="2"/>
  <c r="R184" i="2"/>
  <c r="P184" i="2"/>
  <c r="BF184" i="2"/>
  <c r="BK182" i="2"/>
  <c r="BI182" i="2"/>
  <c r="BH182" i="2"/>
  <c r="BG182" i="2"/>
  <c r="BE182" i="2"/>
  <c r="T182" i="2"/>
  <c r="R182" i="2"/>
  <c r="P182" i="2"/>
  <c r="BF182" i="2"/>
  <c r="BK179" i="2"/>
  <c r="BI179" i="2"/>
  <c r="BH179" i="2"/>
  <c r="BG179" i="2"/>
  <c r="BF179" i="2"/>
  <c r="BE179" i="2"/>
  <c r="T179" i="2"/>
  <c r="R179" i="2"/>
  <c r="P179" i="2"/>
  <c r="BK177" i="2"/>
  <c r="BI177" i="2"/>
  <c r="BH177" i="2"/>
  <c r="BG177" i="2"/>
  <c r="BF177" i="2"/>
  <c r="BE177" i="2"/>
  <c r="T177" i="2"/>
  <c r="R177" i="2"/>
  <c r="P177" i="2"/>
  <c r="BK175" i="2"/>
  <c r="BI175" i="2"/>
  <c r="BH175" i="2"/>
  <c r="BG175" i="2"/>
  <c r="BE175" i="2"/>
  <c r="T175" i="2"/>
  <c r="R175" i="2"/>
  <c r="P175" i="2"/>
  <c r="BF175" i="2"/>
  <c r="J174" i="2"/>
  <c r="BK172" i="2"/>
  <c r="BK171" i="2" s="1"/>
  <c r="BI172" i="2"/>
  <c r="BH172" i="2"/>
  <c r="BG172" i="2"/>
  <c r="BF172" i="2"/>
  <c r="BE172" i="2"/>
  <c r="T172" i="2"/>
  <c r="T171" i="2" s="1"/>
  <c r="R172" i="2"/>
  <c r="R171" i="2" s="1"/>
  <c r="P172" i="2"/>
  <c r="P171" i="2" s="1"/>
  <c r="J172" i="2"/>
  <c r="BK167" i="2"/>
  <c r="BI167" i="2"/>
  <c r="BH167" i="2"/>
  <c r="BG167" i="2"/>
  <c r="BF167" i="2"/>
  <c r="BE167" i="2"/>
  <c r="T167" i="2"/>
  <c r="R167" i="2"/>
  <c r="P167" i="2"/>
  <c r="BK165" i="2"/>
  <c r="BI165" i="2"/>
  <c r="BH165" i="2"/>
  <c r="BG165" i="2"/>
  <c r="BF165" i="2"/>
  <c r="BE165" i="2"/>
  <c r="T165" i="2"/>
  <c r="R165" i="2"/>
  <c r="P165" i="2"/>
  <c r="BK163" i="2"/>
  <c r="BI163" i="2"/>
  <c r="BH163" i="2"/>
  <c r="BG163" i="2"/>
  <c r="BF163" i="2"/>
  <c r="BE163" i="2"/>
  <c r="T163" i="2"/>
  <c r="R163" i="2"/>
  <c r="R162" i="2" s="1"/>
  <c r="P163" i="2"/>
  <c r="BK160" i="2"/>
  <c r="BI160" i="2"/>
  <c r="BH160" i="2"/>
  <c r="BG160" i="2"/>
  <c r="BE160" i="2"/>
  <c r="T160" i="2"/>
  <c r="R160" i="2"/>
  <c r="P160" i="2"/>
  <c r="BF160" i="2"/>
  <c r="BK158" i="2"/>
  <c r="BI158" i="2"/>
  <c r="BH158" i="2"/>
  <c r="BG158" i="2"/>
  <c r="BE158" i="2"/>
  <c r="T158" i="2"/>
  <c r="R158" i="2"/>
  <c r="P158" i="2"/>
  <c r="P157" i="2" s="1"/>
  <c r="BF158" i="2"/>
  <c r="BK155" i="2"/>
  <c r="BI155" i="2"/>
  <c r="BH155" i="2"/>
  <c r="BG155" i="2"/>
  <c r="BE155" i="2"/>
  <c r="T155" i="2"/>
  <c r="R155" i="2"/>
  <c r="P155" i="2"/>
  <c r="BF155" i="2"/>
  <c r="BK153" i="2"/>
  <c r="BI153" i="2"/>
  <c r="BH153" i="2"/>
  <c r="BG153" i="2"/>
  <c r="BF153" i="2"/>
  <c r="BE153" i="2"/>
  <c r="T153" i="2"/>
  <c r="R153" i="2"/>
  <c r="P153" i="2"/>
  <c r="BK151" i="2"/>
  <c r="BI151" i="2"/>
  <c r="BH151" i="2"/>
  <c r="BG151" i="2"/>
  <c r="BF151" i="2"/>
  <c r="BE151" i="2"/>
  <c r="T151" i="2"/>
  <c r="R151" i="2"/>
  <c r="P151" i="2"/>
  <c r="J150" i="2"/>
  <c r="BK148" i="2"/>
  <c r="BK147" i="2" s="1"/>
  <c r="BI148" i="2"/>
  <c r="BH148" i="2"/>
  <c r="BG148" i="2"/>
  <c r="BE148" i="2"/>
  <c r="T148" i="2"/>
  <c r="T147" i="2" s="1"/>
  <c r="R148" i="2"/>
  <c r="R147" i="2" s="1"/>
  <c r="P148" i="2"/>
  <c r="P147" i="2" s="1"/>
  <c r="J148" i="2"/>
  <c r="BK162" i="2" l="1"/>
  <c r="BK186" i="2"/>
  <c r="R186" i="2"/>
  <c r="R174" i="2"/>
  <c r="T157" i="2"/>
  <c r="BK157" i="2"/>
  <c r="T174" i="2"/>
  <c r="J171" i="2"/>
  <c r="J98" i="2" s="1"/>
  <c r="T150" i="2"/>
  <c r="BF148" i="2"/>
  <c r="J147" i="2"/>
  <c r="J97" i="2" s="1"/>
  <c r="BK174" i="2"/>
  <c r="P186" i="2"/>
  <c r="T181" i="2"/>
  <c r="BK181" i="2"/>
  <c r="R181" i="2"/>
  <c r="P181" i="2"/>
  <c r="P174" i="2"/>
  <c r="P162" i="2"/>
  <c r="BK150" i="2"/>
  <c r="P150" i="2"/>
  <c r="R157" i="2"/>
  <c r="T162" i="2"/>
  <c r="R150" i="2"/>
  <c r="J37" i="2" l="1"/>
  <c r="J36" i="2"/>
  <c r="J35" i="2"/>
  <c r="BI143" i="2"/>
  <c r="BH143" i="2"/>
  <c r="BG143" i="2"/>
  <c r="BE143" i="2"/>
  <c r="T143" i="2"/>
  <c r="R143" i="2"/>
  <c r="P143" i="2"/>
  <c r="BK143" i="2"/>
  <c r="BF143" i="2"/>
  <c r="BI141" i="2"/>
  <c r="BH141" i="2"/>
  <c r="BG141" i="2"/>
  <c r="BE141" i="2"/>
  <c r="T141" i="2"/>
  <c r="R141" i="2"/>
  <c r="P141" i="2"/>
  <c r="BK141" i="2"/>
  <c r="BF141" i="2"/>
  <c r="BI139" i="2"/>
  <c r="BH139" i="2"/>
  <c r="BG139" i="2"/>
  <c r="BE139" i="2"/>
  <c r="T139" i="2"/>
  <c r="R139" i="2"/>
  <c r="P139" i="2"/>
  <c r="BK139" i="2"/>
  <c r="BF139" i="2"/>
  <c r="BI134" i="2"/>
  <c r="BH134" i="2"/>
  <c r="BG134" i="2"/>
  <c r="BE134" i="2"/>
  <c r="T134" i="2"/>
  <c r="R134" i="2"/>
  <c r="P134" i="2"/>
  <c r="BK134" i="2"/>
  <c r="BF134" i="2"/>
  <c r="BI131" i="2"/>
  <c r="BH131" i="2"/>
  <c r="BG131" i="2"/>
  <c r="BE131" i="2"/>
  <c r="T131" i="2"/>
  <c r="R131" i="2"/>
  <c r="P131" i="2"/>
  <c r="BK131" i="2"/>
  <c r="BF131" i="2"/>
  <c r="BI129" i="2"/>
  <c r="BH129" i="2"/>
  <c r="BG129" i="2"/>
  <c r="BE129" i="2"/>
  <c r="T129" i="2"/>
  <c r="R129" i="2"/>
  <c r="P129" i="2"/>
  <c r="BK129" i="2"/>
  <c r="BF129" i="2"/>
  <c r="BI127" i="2"/>
  <c r="BH127" i="2"/>
  <c r="BG127" i="2"/>
  <c r="BE127" i="2"/>
  <c r="T127" i="2"/>
  <c r="R127" i="2"/>
  <c r="P127" i="2"/>
  <c r="BK127" i="2"/>
  <c r="BF127" i="2"/>
  <c r="BI124" i="2"/>
  <c r="BH124" i="2"/>
  <c r="BG124" i="2"/>
  <c r="BE124" i="2"/>
  <c r="T124" i="2"/>
  <c r="T123" i="2" s="1"/>
  <c r="R124" i="2"/>
  <c r="R123" i="2" s="1"/>
  <c r="P124" i="2"/>
  <c r="P123" i="2" s="1"/>
  <c r="BK124" i="2"/>
  <c r="BK123" i="2" s="1"/>
  <c r="J124" i="2"/>
  <c r="J118" i="2"/>
  <c r="F117" i="2"/>
  <c r="F115" i="2"/>
  <c r="E113" i="2"/>
  <c r="J29" i="2"/>
  <c r="J90" i="2"/>
  <c r="F89" i="2"/>
  <c r="F87" i="2"/>
  <c r="E85" i="2"/>
  <c r="J117" i="2"/>
  <c r="F90" i="2"/>
  <c r="J87" i="2"/>
  <c r="BF124" i="2" l="1"/>
  <c r="J123" i="2"/>
  <c r="J96" i="2" s="1"/>
  <c r="T133" i="2"/>
  <c r="R126" i="2"/>
  <c r="BK133" i="2"/>
  <c r="R133" i="2"/>
  <c r="BK126" i="2"/>
  <c r="BK138" i="2"/>
  <c r="R138" i="2"/>
  <c r="T138" i="2"/>
  <c r="T126" i="2"/>
  <c r="F36" i="2"/>
  <c r="F37" i="2"/>
  <c r="F35" i="2"/>
  <c r="P133" i="2"/>
  <c r="P138" i="2"/>
  <c r="P126" i="2"/>
  <c r="F118" i="2"/>
  <c r="J89" i="2"/>
  <c r="J115" i="2"/>
  <c r="J122" i="2" l="1"/>
  <c r="J121" i="2" s="1"/>
  <c r="P122" i="2"/>
  <c r="P121" i="2" s="1"/>
  <c r="R122" i="2"/>
  <c r="R121" i="2" s="1"/>
  <c r="T122" i="2"/>
  <c r="T121" i="2" s="1"/>
  <c r="BK122" i="2"/>
  <c r="BK121" i="2" l="1"/>
  <c r="J94" i="2" s="1"/>
  <c r="J30" i="2" l="1"/>
  <c r="F33" i="2" s="1"/>
  <c r="J33" i="2" s="1"/>
  <c r="J104" i="2"/>
  <c r="J39" i="2" l="1"/>
</calcChain>
</file>

<file path=xl/sharedStrings.xml><?xml version="1.0" encoding="utf-8"?>
<sst xmlns="http://schemas.openxmlformats.org/spreadsheetml/2006/main" count="705" uniqueCount="135">
  <si>
    <t/>
  </si>
  <si>
    <t>False</t>
  </si>
  <si>
    <t>{7e991646-622c-4cfd-8a75-d3304bb9cfc4}</t>
  </si>
  <si>
    <t>v ---  nižšie sa nachádzajú doplnkové a pomocné údaje k zostavám  --- v</t>
  </si>
  <si>
    <t>Stavba:</t>
  </si>
  <si>
    <t>JKSO:</t>
  </si>
  <si>
    <t>KS:</t>
  </si>
  <si>
    <t>Miesto:</t>
  </si>
  <si>
    <t>Obec Soblahov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</si>
  <si>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</si>
  <si>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</si>
  <si>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</si>
  <si>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</si>
  <si>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</si>
  <si>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</si>
  <si>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</si>
  <si>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</si>
  <si>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</si>
  <si>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</si>
  <si>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</si>
  <si>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</si>
  <si>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</si>
  <si>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</si>
  <si>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</si>
  <si>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</si>
  <si>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</si>
  <si>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</si>
  <si>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</si>
  <si>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</si>
  <si>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</si>
  <si>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</si>
  <si>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</si>
  <si>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</si>
  <si>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</si>
  <si>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</si>
  <si>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</si>
  <si>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</si>
  <si>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</si>
  <si>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</si>
  <si>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</si>
  <si>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</si>
  <si>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</si>
  <si>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</si>
  <si>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</si>
  <si>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</si>
  <si>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</si>
  <si>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</si>
  <si>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</si>
  <si>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</si>
  <si>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</si>
  <si>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</si>
  <si>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</si>
  <si>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</si>
  <si>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</si>
  <si>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</si>
  <si>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</si>
  <si>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</si>
  <si>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</si>
  <si>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</si>
  <si>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</si>
  <si>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</si>
  <si>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</si>
  <si>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</si>
  <si>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</si>
  <si>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</si>
  <si>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</si>
  <si>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</si>
  <si>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</si>
  <si>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</si>
  <si>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m2</t>
  </si>
  <si>
    <t>4</t>
  </si>
  <si>
    <t>2</t>
  </si>
  <si>
    <t>-550129556</t>
  </si>
  <si>
    <t>573211111</t>
  </si>
  <si>
    <t>Postrek asfaltový spojovací bez posypu kamenivom z asfaltu cestného v množstve od 0,50 do 0,70 kg/m2</t>
  </si>
  <si>
    <t>205584122</t>
  </si>
  <si>
    <t>t</t>
  </si>
  <si>
    <t>-359451899</t>
  </si>
  <si>
    <t>2009247950</t>
  </si>
  <si>
    <t>Výšková úprava hydrantov , šupátok v asf. krytoch   do 200 mm zvýšením</t>
  </si>
  <si>
    <t>ks</t>
  </si>
  <si>
    <t>-708434126</t>
  </si>
  <si>
    <t>P</t>
  </si>
  <si>
    <t>-776739542</t>
  </si>
  <si>
    <t>-1177434827</t>
  </si>
  <si>
    <t>944710013</t>
  </si>
  <si>
    <t>-1339015490</t>
  </si>
  <si>
    <t>Odstránenie blata, prachu alebo hlineného nánosu, z povrchu podkladu alebo krytu bet. alebo asfalt. -zametanie</t>
  </si>
  <si>
    <t xml:space="preserve">Vyrovnanie povrchu doterajších krytov asfaltovým betónom  </t>
  </si>
  <si>
    <t>Asfaltový betón vrstva obrusná AC 11 O v pruhu š. do 3 m z nemodifik. asfaltu tr. II, po zhutnení hr. 40 mm</t>
  </si>
  <si>
    <t xml:space="preserve">Poznámka k položke: Presná výmera bude účtovaná na základe skutočne zrealizovanej výmery doloženej   zameraním vo formáte DWG autorizovaným geodetom. Pracovné spoje  realizovať za tepla alebo zaliať pružnou asfaltovou zalievkou.
</t>
  </si>
  <si>
    <t>.</t>
  </si>
  <si>
    <t xml:space="preserve">001.1     MK pri cintoríne k domu smútku    /  dl. 135  m , š. 4,5 m  + plochy / </t>
  </si>
  <si>
    <t xml:space="preserve">001.2     MK pri cintoríne cesta pred cintorínom    /  dl. 49  m , š. 4,0 m + plochy / </t>
  </si>
  <si>
    <t xml:space="preserve">Poznámka k položke: Vyrovnanie lokálnych nerovností a jám pred pokládkou obrusnej vrstvy na komunikácii priemerne 1 cm na celú plochu 607,5m2 , na spevnenej ploche priemerne  4 cm na plochu 220m2 . Nutné vykonať pred pokládkou obrusnej vrstvy.
</t>
  </si>
  <si>
    <t xml:space="preserve">Poznámka k položke: Vyrovnanie lokálnych nerovností a jám pred pokládkou obrusnej vrstvy na komunikácii priemerne 1 cm na celú plochu 204m2 , na spevnenej ploche priemerne  4 cm na plochu 210m2 . Nutné vykonať pred pokládkou obrusnej vrstvy.
</t>
  </si>
  <si>
    <t>001.3     MK za autobus. otočom k hl. ceste    /  dl. 190  m , š. 3,5 m + dl.44m , š 4m + plochy /</t>
  </si>
  <si>
    <t xml:space="preserve">Poznámka k položke: Vyrovnanie lokálnych nerovností a jám pred pokládkou obrusnej vrstvy na komunikácii priemerne 1 cm na celú plochu 721m2 , na spevnenej ploche priemerne  2 cm na plochu 110m2 . Nutné vykonať pred pokládkou obrusnej vrstvy.
</t>
  </si>
  <si>
    <t xml:space="preserve">001.4     MK za autobus. otočom -slepá ul.     /  dl. 81  m , š. 4,0 m + plochy / </t>
  </si>
  <si>
    <t>Pozn. Odstránenie  a zápich pri napojeniach na ostatné MK  a vjazdy o šírke 0,5-1 m - vrátane zarezania vybúrania nakládky odvozu a likvidácie vyb. materiálu na skl.</t>
  </si>
  <si>
    <t xml:space="preserve">Odstránenie krytuv ploche do 200 m2 asfaltového, hr. vrstvy do 50 mm,  </t>
  </si>
  <si>
    <t xml:space="preserve">Odstránenie krytuv ploche do 200 m2 asfaltového, hr. vrstvy do 50 mm, </t>
  </si>
  <si>
    <t xml:space="preserve">Poznámka k položke: Vyrovnanie lokálnych nerovností a jám pred pokládkou obrusnej vrstvy na komunikácii priemerne 1 cm na celú plochu 349m2 , na spevnenej ploche priemerne  4 cm na plochu 20 m2 . Nutné vykonať pred pokládkou obrusnej vrstvy.
</t>
  </si>
  <si>
    <t xml:space="preserve">Výšková úprava hydrantov , šupátok v asf. krytoch   do 200 mm zvýšením </t>
  </si>
  <si>
    <t>Odstránenie blata, prachu alebo hlineného nánosu, z povrchu podkladu alebo krytu bet. alebo asfalt. -zametanie s odvozom a likvidáciou na skl.</t>
  </si>
  <si>
    <t xml:space="preserve">Poznámka k položke: Presná výmera bude účtovaná na základe skutočne zrealizovanej výmery doloženej   zameraním vo formáte DWG autorizovaným geodetom. Pracovné spoje  realizovať za tepla alebo zaliať pružnou asfaltovou zalievkou. Náklad v cene položky.
</t>
  </si>
  <si>
    <t xml:space="preserve">Pozn. k položke:  Platí pre úpravu podkladu  pod  plochami </t>
  </si>
  <si>
    <t xml:space="preserve">Pozn. k položke:  Platí pre úpravu podkladu  pod  AC na ukončení slepej ulice </t>
  </si>
  <si>
    <t>subor</t>
  </si>
  <si>
    <t>Poznámka k položke: Vyrezanie , odkop a odstr. vybúraného materiálu z komunikácie s odvozom a likvidáciou , osadenie BG do bet.lôžka s obetónovaním s úpravou pod AC a dodávka BG žľabu /D 400/ a vyústenie na svah na opačnej strane komunikácie</t>
  </si>
  <si>
    <t>Osadenie do betónu a dodavka BG žľabu 150 dl. 4 metere s vyvedením do svahu  PVC DN 150  dl. 2 metre s úpravou povrchu pod AC</t>
  </si>
  <si>
    <t>Cena celkom [EUR]bez DPH</t>
  </si>
  <si>
    <t>113107141-R</t>
  </si>
  <si>
    <t>899231111-R</t>
  </si>
  <si>
    <t>938909311-R</t>
  </si>
  <si>
    <t>572754111.1-R</t>
  </si>
  <si>
    <t>577131111-R</t>
  </si>
  <si>
    <t>597962525-R</t>
  </si>
  <si>
    <t>564831111-R</t>
  </si>
  <si>
    <t xml:space="preserve">Podklad zo štrkodrviny s rozprestretím a zhutnením, po zhutnení priem. hr. 100 mm   </t>
  </si>
  <si>
    <t>Odstránenie nánosu na krajniciach priem. hr.do 100mm s nalož.,odvez. a poplatkom na skládku</t>
  </si>
  <si>
    <t>938909611-R</t>
  </si>
  <si>
    <t>Pozn. k položke: Platí pre odstránenie hlinitých nánosov na krajnici komunikácie a plôch obojstranne</t>
  </si>
  <si>
    <t>Pozn. k položke: Platí pre odstránenie hlinitých nánosov na krajnici komunikácie  obojstranne a plochy na konci úpravy slepej ulice</t>
  </si>
  <si>
    <t>Pozn. k položke: Vyrezanie , odkop a odstr. vybúraného materiálu. Výšková úprava  armatúr  bude faktúrovaná podľa skutočnosti. Obstarávateľ zabezpečí u správcov sietí označenie armatúr.</t>
  </si>
  <si>
    <t>Pozn. k položke: Vyrezanie , odkop a odstr. vybúraného materiálu. Výšková úprava  armatúr bude faktúrovaná podľa skutočnosti. Obstarávateľ zabezpečí u správcov sietí označenie armatúr.</t>
  </si>
  <si>
    <t>Oprava povrchov miestnych komunikácií v obci Soblahov</t>
  </si>
  <si>
    <t>SO 01 MK Pri cintoríne - Pri dome smútku</t>
  </si>
  <si>
    <t>SO 02 MK Pri cintoríne - Pred cintorínom</t>
  </si>
  <si>
    <t>SO 03 MK za autobusovým otočom - K hlavnej ceste</t>
  </si>
  <si>
    <t>SO 04 MK za autobusovým otočom - Slepá ulica</t>
  </si>
  <si>
    <t>COLAS Slovakia, a. s.</t>
  </si>
  <si>
    <t>SK2020492111</t>
  </si>
  <si>
    <t>00 311 987</t>
  </si>
  <si>
    <t>DIČ: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</si>
</sst>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_-* #,##0\ &quot;Sk&quot;_-;\-* #,##0\ &quot;Sk&quot;_-;_-* &quot;-&quot;\ &quot;Sk&quot;_-;_-@_-"/>
    <numFmt numFmtId="169" formatCode="#,##0&quot; Sk&quot;;[Red]&quot;-&quot;#,##0&quot; Sk&quot;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name val="Arial CE"/>
    </font>
    <font>
      <sz val="9"/>
      <color rgb="FFFF0000"/>
      <name val="Arial CE"/>
    </font>
    <font>
      <sz val="10"/>
      <name val="Arial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 Narrow"/>
      <family val="2"/>
      <charset val="238"/>
    </font>
    <font>
      <sz val="10"/>
      <name val="Arial CE"/>
      <charset val="238"/>
    </font>
    <font>
      <sz val="8"/>
      <name val="Arial CE"/>
    </font>
    <font>
      <b/>
      <sz val="10"/>
      <color rgb="FF003366"/>
      <name val="Arial CE"/>
      <charset val="238"/>
    </font>
    <font>
      <b/>
      <sz val="8"/>
      <color rgb="FF003366"/>
      <name val="Arial CE"/>
      <charset val="238"/>
    </font>
    <font>
      <sz val="8"/>
      <name val="MS Sans Serif"/>
      <charset val="1"/>
    </font>
    <font>
      <sz val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rgb="FF969696"/>
      </top>
      <bottom style="thin">
        <color indexed="64"/>
      </bottom>
      <diagonal/>
    </border>
  </borders>
  <cellStyleXfs count="60">
    <xf numFmtId="0" fontId="0" fillId="0" borderId="0"/>
    <xf numFmtId="0" fontId="23" fillId="0" borderId="0"/>
    <xf numFmtId="0" fontId="26" fillId="0" borderId="24">
      <alignment vertical="center"/>
    </xf>
    <xf numFmtId="0" fontId="26" fillId="0" borderId="24" applyFont="0" applyFill="0" applyBorder="0">
      <alignment vertical="center"/>
    </xf>
    <xf numFmtId="169" fontId="26" fillId="0" borderId="24"/>
    <xf numFmtId="0" fontId="26" fillId="0" borderId="24" applyFont="0" applyFill="0"/>
    <xf numFmtId="168" fontId="25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25" applyNumberFormat="0" applyFill="0" applyAlignment="0" applyProtection="0"/>
    <xf numFmtId="0" fontId="25" fillId="0" borderId="0"/>
    <xf numFmtId="0" fontId="31" fillId="0" borderId="0" applyNumberFormat="0" applyFill="0" applyBorder="0" applyAlignment="0" applyProtection="0"/>
    <xf numFmtId="0" fontId="26" fillId="0" borderId="26" applyBorder="0">
      <alignment vertical="center"/>
    </xf>
    <xf numFmtId="0" fontId="32" fillId="0" borderId="0" applyNumberFormat="0" applyFill="0" applyBorder="0" applyAlignment="0" applyProtection="0"/>
    <xf numFmtId="0" fontId="26" fillId="0" borderId="26">
      <alignment vertical="center"/>
    </xf>
    <xf numFmtId="0" fontId="27" fillId="0" borderId="0"/>
    <xf numFmtId="0" fontId="35" fillId="0" borderId="0"/>
    <xf numFmtId="169" fontId="26" fillId="0" borderId="24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37" fillId="0" borderId="0"/>
    <xf numFmtId="0" fontId="37" fillId="0" borderId="0"/>
    <xf numFmtId="0" fontId="27" fillId="0" borderId="0"/>
    <xf numFmtId="0" fontId="32" fillId="0" borderId="0" applyNumberFormat="0" applyFill="0" applyBorder="0" applyAlignment="0" applyProtection="0"/>
    <xf numFmtId="0" fontId="33" fillId="12" borderId="27" applyNumberFormat="0" applyAlignment="0" applyProtection="0"/>
    <xf numFmtId="0" fontId="34" fillId="0" borderId="0" applyNumberFormat="0" applyFill="0" applyBorder="0" applyAlignment="0" applyProtection="0"/>
    <xf numFmtId="0" fontId="27" fillId="0" borderId="0"/>
    <xf numFmtId="0" fontId="41" fillId="0" borderId="0" applyAlignment="0">
      <alignment vertical="top"/>
      <protection locked="0"/>
    </xf>
  </cellStyleXfs>
  <cellXfs count="1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4" fontId="15" fillId="2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7" fontId="15" fillId="0" borderId="0" xfId="0" applyNumberFormat="1" applyFont="1"/>
    <xf numFmtId="166" fontId="19" fillId="0" borderId="12" xfId="0" applyNumberFormat="1" applyFont="1" applyBorder="1"/>
    <xf numFmtId="166" fontId="19" fillId="0" borderId="13" xfId="0" applyNumberFormat="1" applyFont="1" applyBorder="1"/>
    <xf numFmtId="167" fontId="20" fillId="0" borderId="0" xfId="0" applyNumberFormat="1" applyFont="1" applyAlignment="1">
      <alignment vertical="center"/>
    </xf>
    <xf numFmtId="0" fontId="7" fillId="0" borderId="3" xfId="0" applyFont="1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67" fontId="13" fillId="0" borderId="22" xfId="0" applyNumberFormat="1" applyFont="1" applyBorder="1" applyAlignment="1" applyProtection="1">
      <alignment vertical="center"/>
      <protection locked="0"/>
    </xf>
    <xf numFmtId="0" fontId="14" fillId="0" borderId="14" xfId="0" applyFont="1" applyBorder="1" applyAlignment="1">
      <alignment horizontal="left" vertical="center"/>
    </xf>
    <xf numFmtId="166" fontId="14" fillId="0" borderId="0" xfId="0" applyNumberFormat="1" applyFont="1" applyAlignment="1">
      <alignment vertical="center"/>
    </xf>
    <xf numFmtId="166" fontId="14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166" fontId="14" fillId="0" borderId="20" xfId="0" applyNumberFormat="1" applyFont="1" applyBorder="1" applyAlignment="1">
      <alignment vertical="center"/>
    </xf>
    <xf numFmtId="166" fontId="14" fillId="0" borderId="21" xfId="0" applyNumberFormat="1" applyFont="1" applyBorder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67" fontId="13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vertical="center"/>
    </xf>
    <xf numFmtId="49" fontId="13" fillId="0" borderId="16" xfId="0" applyNumberFormat="1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167" fontId="13" fillId="0" borderId="29" xfId="0" applyNumberFormat="1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>
      <alignment vertical="top" wrapText="1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167" fontId="13" fillId="0" borderId="30" xfId="0" applyNumberFormat="1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167" fontId="13" fillId="0" borderId="2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32" xfId="0" applyFont="1" applyBorder="1"/>
    <xf numFmtId="0" fontId="7" fillId="0" borderId="33" xfId="0" applyFont="1" applyBorder="1"/>
    <xf numFmtId="0" fontId="7" fillId="0" borderId="33" xfId="0" applyFont="1" applyBorder="1" applyAlignment="1">
      <alignment horizontal="left"/>
    </xf>
    <xf numFmtId="0" fontId="0" fillId="0" borderId="28" xfId="0" applyBorder="1" applyAlignment="1" applyProtection="1">
      <alignment vertical="center"/>
      <protection locked="0"/>
    </xf>
    <xf numFmtId="167" fontId="13" fillId="0" borderId="34" xfId="0" applyNumberFormat="1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167" fontId="13" fillId="0" borderId="22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49" fontId="24" fillId="0" borderId="0" xfId="31" applyNumberFormat="1" applyFont="1" applyFill="1" applyBorder="1" applyAlignment="1" applyProtection="1">
      <alignment horizontal="center" vertical="top"/>
    </xf>
    <xf numFmtId="49" fontId="24" fillId="0" borderId="0" xfId="31" applyNumberFormat="1" applyFont="1" applyFill="1" applyBorder="1" applyAlignment="1" applyProtection="1">
      <alignment vertical="top"/>
    </xf>
    <xf numFmtId="49" fontId="24" fillId="0" borderId="0" xfId="31" applyNumberFormat="1" applyFont="1" applyFill="1" applyBorder="1" applyAlignment="1" applyProtection="1">
      <alignment horizontal="left" vertical="top" wrapText="1"/>
    </xf>
    <xf numFmtId="167" fontId="24" fillId="0" borderId="0" xfId="31" applyNumberFormat="1" applyFont="1" applyFill="1" applyBorder="1" applyAlignment="1" applyProtection="1">
      <alignment horizontal="right" vertical="top"/>
    </xf>
    <xf numFmtId="0" fontId="24" fillId="0" borderId="0" xfId="31" applyFont="1" applyFill="1" applyBorder="1" applyAlignment="1" applyProtection="1">
      <alignment vertical="top"/>
    </xf>
    <xf numFmtId="49" fontId="36" fillId="0" borderId="0" xfId="31" applyNumberFormat="1" applyFont="1" applyFill="1" applyBorder="1" applyAlignment="1" applyProtection="1">
      <alignment horizontal="left" vertical="top" wrapText="1"/>
    </xf>
    <xf numFmtId="0" fontId="39" fillId="0" borderId="33" xfId="0" applyFont="1" applyBorder="1" applyAlignment="1">
      <alignment horizontal="left"/>
    </xf>
    <xf numFmtId="0" fontId="40" fillId="0" borderId="33" xfId="0" applyFont="1" applyBorder="1"/>
    <xf numFmtId="167" fontId="39" fillId="0" borderId="33" xfId="0" applyNumberFormat="1" applyFont="1" applyBorder="1"/>
    <xf numFmtId="16" fontId="7" fillId="0" borderId="2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40" fillId="0" borderId="0" xfId="0" applyFont="1"/>
    <xf numFmtId="0" fontId="39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167" fontId="13" fillId="0" borderId="18" xfId="0" applyNumberFormat="1" applyFont="1" applyBorder="1" applyAlignment="1" applyProtection="1">
      <alignment vertical="center"/>
      <protection locked="0"/>
    </xf>
    <xf numFmtId="0" fontId="42" fillId="0" borderId="0" xfId="59" applyFont="1" applyBorder="1" applyAlignment="1">
      <alignment horizontal="left" vertical="center" wrapText="1"/>
      <protection locked="0"/>
    </xf>
    <xf numFmtId="0" fontId="42" fillId="0" borderId="22" xfId="59" applyFont="1" applyBorder="1" applyAlignment="1">
      <alignment horizontal="left" vertical="center" wrapText="1"/>
      <protection locked="0"/>
    </xf>
    <xf numFmtId="0" fontId="42" fillId="0" borderId="0" xfId="0" applyFont="1" applyAlignment="1">
      <alignment horizontal="left" vertical="center"/>
    </xf>
    <xf numFmtId="0" fontId="4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0" xfId="0" applyFont="1" applyFill="1" applyAlignment="1">
      <alignment vertical="center"/>
    </xf>
  </cellXfs>
  <cellStyles count="60">
    <cellStyle name="1 000 Sk" xfId="2" xr:uid="{0CC946E6-868F-4ECB-8742-30FE5DDF4331}"/>
    <cellStyle name="1 000,-  Sk" xfId="3" xr:uid="{FDED0036-0F2B-4B76-AC39-63B3592A7FB6}"/>
    <cellStyle name="1 000,- K?" xfId="33" xr:uid="{E794177C-9E8A-421A-9FBF-8DF2CDA2AF06}"/>
    <cellStyle name="1 000,- Kč" xfId="4" xr:uid="{361871FC-2FC5-4DBC-B05F-E74CC72B01B1}"/>
    <cellStyle name="1 000,- Sk" xfId="5" xr:uid="{1B6D7AF1-7B7F-4253-A881-658F6F27655F}"/>
    <cellStyle name="1000 Sk_fakturuj99" xfId="6" xr:uid="{3BE09FD2-A827-495C-BD1F-6372AC578E9B}"/>
    <cellStyle name="20 % – Zvýrazn?ní1" xfId="34" xr:uid="{BBFDE1BC-D669-4084-B7A0-C3CAC35C702D}"/>
    <cellStyle name="20 % – Zvýrazn?ní2" xfId="35" xr:uid="{634A9AAB-3056-4C6C-97CB-65591B502991}"/>
    <cellStyle name="20 % – Zvýrazn?ní3" xfId="36" xr:uid="{9F6822BE-5B3D-4F2C-B420-7C7000783F34}"/>
    <cellStyle name="20 % – Zvýrazn?ní4" xfId="37" xr:uid="{E649BEBA-F601-4EBF-97C8-DA86DAB5E80E}"/>
    <cellStyle name="20 % – Zvýrazn?ní5" xfId="38" xr:uid="{BECC0F8F-4BD3-42D0-B001-6A3522152143}"/>
    <cellStyle name="20 % – Zvýrazn?ní6" xfId="39" xr:uid="{D2403EFC-A923-4890-9147-BA93E44DA95F}"/>
    <cellStyle name="20 % – Zvýraznění1" xfId="7" xr:uid="{637A353D-EF8C-43B5-94F6-3E1D9F9B0AB5}"/>
    <cellStyle name="20 % – Zvýraznění2" xfId="8" xr:uid="{895888CF-A12D-453C-86B8-DBF3C35552AE}"/>
    <cellStyle name="20 % – Zvýraznění3" xfId="9" xr:uid="{94B9050F-BB43-4FE6-8211-2FDA784BD05F}"/>
    <cellStyle name="20 % – Zvýraznění4" xfId="10" xr:uid="{5197B2F9-B11E-4004-8535-E4A0A273B0E9}"/>
    <cellStyle name="20 % – Zvýraznění5" xfId="11" xr:uid="{4593CA90-24D6-4FF2-A8EE-1D3E740667A2}"/>
    <cellStyle name="20 % – Zvýraznění6" xfId="12" xr:uid="{3545BB4E-84AB-4C60-AD29-F29EFF842B85}"/>
    <cellStyle name="40 % – Zvýrazn?ní1" xfId="40" xr:uid="{39819C8D-7FF2-4716-B9F2-ACDC1BC6C171}"/>
    <cellStyle name="40 % – Zvýrazn?ní2" xfId="41" xr:uid="{76468B51-12CF-4D7C-82C4-651D926E77CE}"/>
    <cellStyle name="40 % – Zvýrazn?ní3" xfId="42" xr:uid="{D8BE6886-CA2A-4673-9A9D-5FED95F48A6F}"/>
    <cellStyle name="40 % – Zvýrazn?ní4" xfId="43" xr:uid="{8F61A2B3-CF34-4CED-B4C2-973163111E92}"/>
    <cellStyle name="40 % – Zvýrazn?ní5" xfId="44" xr:uid="{A89978EF-6B88-4ADE-97F8-6E945761E8E8}"/>
    <cellStyle name="40 % – Zvýrazn?ní6" xfId="45" xr:uid="{88BAE9E9-D14C-43CB-9D01-98059D5E95AE}"/>
    <cellStyle name="40 % – Zvýraznění1" xfId="13" xr:uid="{667B76D7-C9DF-4340-8125-318EF83687EB}"/>
    <cellStyle name="40 % – Zvýraznění2" xfId="14" xr:uid="{D73ACD8B-F7B8-4642-A7C6-3CA566BE92C5}"/>
    <cellStyle name="40 % – Zvýraznění3" xfId="15" xr:uid="{6C6D05B2-EE0F-4F43-A868-CBDFB9E41C4E}"/>
    <cellStyle name="40 % – Zvýraznění4" xfId="16" xr:uid="{5EE9448A-D8D4-4680-A223-476C2034F921}"/>
    <cellStyle name="40 % – Zvýraznění5" xfId="17" xr:uid="{5562F6E8-2E5F-400F-AC85-D71BB11225AF}"/>
    <cellStyle name="40 % – Zvýraznění6" xfId="18" xr:uid="{83FF7668-9E61-4BE6-A174-DA3421B430CE}"/>
    <cellStyle name="60 % – Zvýrazn?ní1" xfId="46" xr:uid="{F8C9DD47-057E-4494-9CE1-62F8FCC3DC5F}"/>
    <cellStyle name="60 % – Zvýrazn?ní2" xfId="47" xr:uid="{02D4A39C-6541-474F-92FF-467DF1BD4F16}"/>
    <cellStyle name="60 % – Zvýrazn?ní3" xfId="48" xr:uid="{4D4D5E54-2399-437A-A350-4FD6A71F5C8F}"/>
    <cellStyle name="60 % – Zvýrazn?ní4" xfId="49" xr:uid="{CDF972F3-AF8A-405A-A251-295C4DE4DB0A}"/>
    <cellStyle name="60 % – Zvýrazn?ní5" xfId="50" xr:uid="{51D87492-D0A4-49AF-8C1F-18B27000A6A0}"/>
    <cellStyle name="60 % – Zvýrazn?ní6" xfId="51" xr:uid="{FCC8BC5E-9E4E-4940-A2A9-35D082E985B0}"/>
    <cellStyle name="60 % – Zvýraznění1" xfId="19" xr:uid="{CE3C43F3-50EF-497A-9EBD-A60CC53E854F}"/>
    <cellStyle name="60 % – Zvýraznění2" xfId="20" xr:uid="{F7267029-5F55-4F67-9C7C-9A0997DDDE9F}"/>
    <cellStyle name="60 % – Zvýraznění3" xfId="21" xr:uid="{979A6B90-2852-48A6-968A-ED365B76E7C4}"/>
    <cellStyle name="60 % – Zvýraznění4" xfId="22" xr:uid="{822E543B-E240-4C75-B941-5B4F4E1D4994}"/>
    <cellStyle name="60 % – Zvýraznění5" xfId="23" xr:uid="{274EE6E4-2E42-4FB5-A034-06A64A72D86B}"/>
    <cellStyle name="60 % – Zvýraznění6" xfId="24" xr:uid="{41D465C5-B503-407F-8C5A-098931B866FC}"/>
    <cellStyle name="Celkem" xfId="25" xr:uid="{FFAF83E7-DECF-4CDE-A6DD-5A2116B4A09C}"/>
    <cellStyle name="data" xfId="26" xr:uid="{ED955A04-898D-4ABE-8386-4813D8085129}"/>
    <cellStyle name="Název" xfId="27" xr:uid="{F9E518A6-5099-48DA-BEA9-C66CAB967DC3}"/>
    <cellStyle name="Normálna" xfId="0" builtinId="0" customBuiltin="1"/>
    <cellStyle name="Normálna 2" xfId="1" xr:uid="{22BDAD3D-6B39-4BDD-B612-828D7C652924}"/>
    <cellStyle name="Normálna 2 3" xfId="31" xr:uid="{C6F3BEA5-994A-4301-8A9B-CF9AB59EB1EB}"/>
    <cellStyle name="Normálna 2 3 2" xfId="52" xr:uid="{C4FDD884-7A59-449F-9EF1-899C01261788}"/>
    <cellStyle name="Normálna 3" xfId="32" xr:uid="{92942C1E-6C39-488E-BC1D-055B9CBF40B2}"/>
    <cellStyle name="Normálna 3 2" xfId="58" xr:uid="{18F2ABB7-446A-47CC-8738-EBE1AA3CE7AC}"/>
    <cellStyle name="Normálna 4" xfId="59" xr:uid="{77BEB59E-686A-4A21-A72D-F85A990CAE76}"/>
    <cellStyle name="normálne_~7755316" xfId="53" xr:uid="{ED3C65BD-BFD9-4A0E-B00D-E53B242BAA85}"/>
    <cellStyle name="normální_0X_AKCE_XX01_XXX_CAST_070123" xfId="54" xr:uid="{47B24192-6E64-4590-AFE9-6F98B9EF45BC}"/>
    <cellStyle name="TEXT" xfId="28" xr:uid="{07CE7346-D2FF-4C33-BBB9-EAE9992768CA}"/>
    <cellStyle name="Text upozorn?ní" xfId="55" xr:uid="{28716446-3759-4DEC-8018-2316209E0023}"/>
    <cellStyle name="Text upozornění" xfId="29" xr:uid="{FFB0F66D-EE71-403F-8D52-09839299FA22}"/>
    <cellStyle name="TEXT1" xfId="30" xr:uid="{8859498D-65B1-44AD-B6B4-DD779B04DF23}"/>
    <cellStyle name="Výpo?et" xfId="56" xr:uid="{ED0A6541-312C-4723-A893-9045C3336F25}"/>
    <cellStyle name="Vysvet?ujúci text" xfId="57" xr:uid="{EA92868D-5A2E-4040-B1EF-B9FCB5E336B8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6"/>
  <sheetViews>
    <sheetView showGridLines="0" tabSelected="1" zoomScale="91" zoomScaleNormal="91" workbookViewId="0">
      <selection activeCell="AB66" sqref="AB66"/>
    </sheetView>
  </sheetViews>
  <sheetFormatPr defaultRowHeight="11.25"/>
  <cols>
    <col min="1" max="1" width="3.8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1"/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7" t="s">
        <v>2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40</v>
      </c>
    </row>
    <row r="4" spans="2:46" ht="24.95" customHeight="1">
      <c r="B4" s="10"/>
      <c r="D4" s="11" t="s">
        <v>42</v>
      </c>
      <c r="L4" s="10"/>
      <c r="M4" s="36" t="s">
        <v>3</v>
      </c>
      <c r="AT4" s="7" t="s">
        <v>1</v>
      </c>
    </row>
    <row r="5" spans="2:46" ht="6.95" customHeight="1">
      <c r="B5" s="10"/>
      <c r="L5" s="10"/>
    </row>
    <row r="6" spans="2:46" s="1" customFormat="1" ht="12" customHeight="1">
      <c r="B6" s="15"/>
      <c r="D6" s="13" t="s">
        <v>4</v>
      </c>
      <c r="L6" s="15"/>
    </row>
    <row r="7" spans="2:46" s="1" customFormat="1" ht="36.950000000000003" customHeight="1">
      <c r="B7" s="15"/>
      <c r="E7" s="167" t="s">
        <v>126</v>
      </c>
      <c r="F7" s="168"/>
      <c r="G7" s="168"/>
      <c r="H7" s="168"/>
      <c r="L7" s="15"/>
    </row>
    <row r="8" spans="2:46" s="1" customFormat="1">
      <c r="B8" s="15"/>
      <c r="L8" s="15"/>
    </row>
    <row r="9" spans="2:46" s="1" customFormat="1" ht="12" customHeight="1">
      <c r="B9" s="15"/>
      <c r="D9" s="13" t="s">
        <v>5</v>
      </c>
      <c r="F9" s="12" t="s">
        <v>0</v>
      </c>
      <c r="I9" s="13" t="s">
        <v>6</v>
      </c>
      <c r="J9" s="12" t="s">
        <v>0</v>
      </c>
      <c r="L9" s="15"/>
    </row>
    <row r="10" spans="2:46" s="1" customFormat="1" ht="12" customHeight="1">
      <c r="B10" s="15"/>
      <c r="D10" s="13" t="s">
        <v>7</v>
      </c>
      <c r="F10" s="12" t="s">
        <v>8</v>
      </c>
      <c r="I10" s="13" t="s">
        <v>9</v>
      </c>
      <c r="J10" s="25">
        <v>44607</v>
      </c>
      <c r="L10" s="15"/>
    </row>
    <row r="11" spans="2:46" s="1" customFormat="1" ht="10.9" customHeight="1">
      <c r="B11" s="15"/>
      <c r="L11" s="15"/>
    </row>
    <row r="12" spans="2:46" s="1" customFormat="1" ht="12" customHeight="1">
      <c r="B12" s="15"/>
      <c r="D12" s="13" t="s">
        <v>10</v>
      </c>
      <c r="I12" s="13" t="s">
        <v>11</v>
      </c>
      <c r="J12" s="12" t="s">
        <v>133</v>
      </c>
      <c r="L12" s="15"/>
    </row>
    <row r="13" spans="2:46" s="1" customFormat="1" ht="18" customHeight="1">
      <c r="B13" s="15"/>
      <c r="E13" s="12" t="s">
        <v>8</v>
      </c>
      <c r="I13" s="13" t="s">
        <v>134</v>
      </c>
      <c r="J13" s="12">
        <v>2021079951</v>
      </c>
      <c r="L13" s="15"/>
    </row>
    <row r="14" spans="2:46" s="1" customFormat="1" ht="6.95" customHeight="1">
      <c r="B14" s="15"/>
      <c r="L14" s="15"/>
    </row>
    <row r="15" spans="2:46" s="1" customFormat="1" ht="12" customHeight="1">
      <c r="B15" s="15"/>
      <c r="D15" s="13" t="s">
        <v>13</v>
      </c>
      <c r="I15" s="13" t="s">
        <v>11</v>
      </c>
      <c r="J15" s="166">
        <v>31651402</v>
      </c>
      <c r="L15" s="15"/>
    </row>
    <row r="16" spans="2:46" s="1" customFormat="1" ht="18" customHeight="1">
      <c r="B16" s="15"/>
      <c r="E16" s="165" t="s">
        <v>131</v>
      </c>
      <c r="F16" s="165"/>
      <c r="G16" s="165"/>
      <c r="H16" s="165"/>
      <c r="I16" s="13" t="s">
        <v>12</v>
      </c>
      <c r="J16" s="12" t="s">
        <v>132</v>
      </c>
      <c r="L16" s="15"/>
    </row>
    <row r="17" spans="2:12" s="1" customFormat="1" ht="6.95" customHeight="1">
      <c r="B17" s="15"/>
      <c r="L17" s="15"/>
    </row>
    <row r="18" spans="2:12" s="1" customFormat="1" ht="12" customHeight="1">
      <c r="B18" s="15"/>
      <c r="D18" s="13" t="s">
        <v>14</v>
      </c>
      <c r="I18" s="13" t="s">
        <v>11</v>
      </c>
      <c r="J18" s="12"/>
      <c r="L18" s="15"/>
    </row>
    <row r="19" spans="2:12" s="1" customFormat="1" ht="18" customHeight="1">
      <c r="B19" s="15"/>
      <c r="E19" s="12"/>
      <c r="I19" s="13" t="s">
        <v>12</v>
      </c>
      <c r="J19" s="12"/>
      <c r="L19" s="15"/>
    </row>
    <row r="20" spans="2:12" s="1" customFormat="1" ht="6.95" customHeight="1">
      <c r="B20" s="15"/>
      <c r="L20" s="15"/>
    </row>
    <row r="21" spans="2:12" s="1" customFormat="1" ht="12" customHeight="1">
      <c r="B21" s="15"/>
      <c r="D21" s="13" t="s">
        <v>15</v>
      </c>
      <c r="I21" s="13" t="s">
        <v>11</v>
      </c>
      <c r="J21" s="12" t="s">
        <v>0</v>
      </c>
      <c r="L21" s="15"/>
    </row>
    <row r="22" spans="2:12" s="1" customFormat="1" ht="18" customHeight="1">
      <c r="B22" s="15"/>
      <c r="E22" s="12"/>
      <c r="I22" s="13" t="s">
        <v>12</v>
      </c>
      <c r="J22" s="12" t="s">
        <v>0</v>
      </c>
      <c r="L22" s="15"/>
    </row>
    <row r="23" spans="2:12" s="1" customFormat="1" ht="6.95" customHeight="1">
      <c r="B23" s="15"/>
      <c r="L23" s="15"/>
    </row>
    <row r="24" spans="2:12" s="1" customFormat="1" ht="12" customHeight="1">
      <c r="B24" s="15"/>
      <c r="D24" s="13" t="s">
        <v>16</v>
      </c>
      <c r="L24" s="15"/>
    </row>
    <row r="25" spans="2:12" s="2" customFormat="1" ht="14.45" customHeight="1">
      <c r="B25" s="37"/>
      <c r="E25" s="169" t="s">
        <v>0</v>
      </c>
      <c r="F25" s="169"/>
      <c r="G25" s="169"/>
      <c r="H25" s="169"/>
      <c r="L25" s="37"/>
    </row>
    <row r="26" spans="2:12" s="1" customFormat="1" ht="6.95" customHeight="1">
      <c r="B26" s="15"/>
      <c r="L26" s="15"/>
    </row>
    <row r="27" spans="2:12" s="1" customFormat="1" ht="6.95" customHeight="1">
      <c r="B27" s="15"/>
      <c r="D27" s="26"/>
      <c r="E27" s="26"/>
      <c r="F27" s="26"/>
      <c r="G27" s="26"/>
      <c r="H27" s="26"/>
      <c r="I27" s="26"/>
      <c r="J27" s="26"/>
      <c r="K27" s="26"/>
      <c r="L27" s="15"/>
    </row>
    <row r="28" spans="2:12" s="1" customFormat="1" ht="14.45" customHeight="1">
      <c r="B28" s="15"/>
      <c r="D28" s="12" t="s">
        <v>43</v>
      </c>
      <c r="J28" s="38">
        <f>ROUND(J94,2)</f>
        <v>40401.4</v>
      </c>
      <c r="L28" s="15"/>
    </row>
    <row r="29" spans="2:12" s="1" customFormat="1" ht="14.45" customHeight="1">
      <c r="B29" s="15"/>
      <c r="D29" s="39" t="s">
        <v>44</v>
      </c>
      <c r="J29" s="38">
        <f>J102</f>
        <v>0</v>
      </c>
      <c r="L29" s="15"/>
    </row>
    <row r="30" spans="2:12" s="1" customFormat="1" ht="25.35" customHeight="1">
      <c r="B30" s="15"/>
      <c r="D30" s="40" t="s">
        <v>17</v>
      </c>
      <c r="J30" s="159">
        <f>J28+J29</f>
        <v>40401.4</v>
      </c>
      <c r="L30" s="15"/>
    </row>
    <row r="31" spans="2:12" s="1" customFormat="1" ht="6.95" customHeight="1">
      <c r="B31" s="15"/>
      <c r="D31" s="26"/>
      <c r="E31" s="26"/>
      <c r="F31" s="26"/>
      <c r="G31" s="26"/>
      <c r="H31" s="26"/>
      <c r="I31" s="26"/>
      <c r="J31" s="26"/>
      <c r="K31" s="26"/>
      <c r="L31" s="15"/>
    </row>
    <row r="32" spans="2:12" s="1" customFormat="1" ht="14.45" customHeight="1">
      <c r="B32" s="15"/>
      <c r="F32" s="17" t="s">
        <v>19</v>
      </c>
      <c r="I32" s="17" t="s">
        <v>18</v>
      </c>
      <c r="J32" s="17" t="s">
        <v>20</v>
      </c>
      <c r="L32" s="15"/>
    </row>
    <row r="33" spans="2:12" s="1" customFormat="1" ht="14.45" customHeight="1">
      <c r="B33" s="15"/>
      <c r="D33" s="27" t="s">
        <v>21</v>
      </c>
      <c r="E33" s="13" t="s">
        <v>22</v>
      </c>
      <c r="F33" s="41">
        <f>J30</f>
        <v>40401.4</v>
      </c>
      <c r="I33" s="42">
        <v>0.2</v>
      </c>
      <c r="J33" s="41">
        <f>0.2*F33</f>
        <v>8080.2800000000007</v>
      </c>
      <c r="L33" s="15"/>
    </row>
    <row r="34" spans="2:12" s="1" customFormat="1" ht="14.45" customHeight="1">
      <c r="B34" s="15"/>
      <c r="E34" s="13" t="s">
        <v>23</v>
      </c>
      <c r="F34" s="41">
        <v>0</v>
      </c>
      <c r="I34" s="42">
        <v>0.2</v>
      </c>
      <c r="J34" s="41">
        <v>0</v>
      </c>
      <c r="L34" s="15"/>
    </row>
    <row r="35" spans="2:12" s="1" customFormat="1" ht="14.45" hidden="1" customHeight="1">
      <c r="B35" s="15"/>
      <c r="E35" s="13" t="s">
        <v>24</v>
      </c>
      <c r="F35" s="41">
        <f>ROUND((SUM(BG102:BG103) + SUM(BG121:BG143)),  2)</f>
        <v>0</v>
      </c>
      <c r="I35" s="42">
        <v>0.2</v>
      </c>
      <c r="J35" s="41">
        <f>0</f>
        <v>0</v>
      </c>
      <c r="L35" s="15"/>
    </row>
    <row r="36" spans="2:12" s="1" customFormat="1" ht="14.45" hidden="1" customHeight="1">
      <c r="B36" s="15"/>
      <c r="E36" s="13" t="s">
        <v>25</v>
      </c>
      <c r="F36" s="41">
        <f>ROUND((SUM(BH102:BH103) + SUM(BH121:BH143)),  2)</f>
        <v>0</v>
      </c>
      <c r="I36" s="42">
        <v>0.2</v>
      </c>
      <c r="J36" s="41">
        <f>0</f>
        <v>0</v>
      </c>
      <c r="L36" s="15"/>
    </row>
    <row r="37" spans="2:12" s="1" customFormat="1" ht="14.45" hidden="1" customHeight="1">
      <c r="B37" s="15"/>
      <c r="E37" s="13" t="s">
        <v>26</v>
      </c>
      <c r="F37" s="41">
        <f>ROUND((SUM(BI102:BI103) + SUM(BI121:BI143)),  2)</f>
        <v>0</v>
      </c>
      <c r="I37" s="42">
        <v>0</v>
      </c>
      <c r="J37" s="41">
        <f>0</f>
        <v>0</v>
      </c>
      <c r="L37" s="15"/>
    </row>
    <row r="38" spans="2:12" s="1" customFormat="1" ht="6.95" customHeight="1">
      <c r="B38" s="15"/>
      <c r="L38" s="15"/>
    </row>
    <row r="39" spans="2:12" s="1" customFormat="1" ht="25.35" customHeight="1">
      <c r="B39" s="15"/>
      <c r="C39" s="43"/>
      <c r="D39" s="44" t="s">
        <v>27</v>
      </c>
      <c r="E39" s="29"/>
      <c r="F39" s="29"/>
      <c r="G39" s="45" t="s">
        <v>28</v>
      </c>
      <c r="H39" s="46" t="s">
        <v>29</v>
      </c>
      <c r="I39" s="29"/>
      <c r="J39" s="47">
        <f>SUM(J30:J37)</f>
        <v>48481.68</v>
      </c>
      <c r="K39" s="48"/>
      <c r="L39" s="15"/>
    </row>
    <row r="40" spans="2:12" s="1" customFormat="1" ht="14.45" customHeight="1">
      <c r="B40" s="15"/>
      <c r="L40" s="15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1" customFormat="1" ht="14.45" customHeight="1">
      <c r="B50" s="15"/>
      <c r="D50" s="18" t="s">
        <v>30</v>
      </c>
      <c r="E50" s="19"/>
      <c r="F50" s="19"/>
      <c r="G50" s="18" t="s">
        <v>31</v>
      </c>
      <c r="H50" s="19"/>
      <c r="I50" s="19"/>
      <c r="J50" s="19"/>
      <c r="K50" s="19"/>
      <c r="L50" s="15"/>
    </row>
    <row r="51" spans="2:12">
      <c r="B51" s="10"/>
      <c r="L51" s="10"/>
    </row>
    <row r="52" spans="2:12">
      <c r="B52" s="10"/>
      <c r="L52" s="10"/>
    </row>
    <row r="53" spans="2:12">
      <c r="B53" s="10"/>
      <c r="L53" s="10"/>
    </row>
    <row r="54" spans="2:12">
      <c r="B54" s="10"/>
      <c r="L54" s="10"/>
    </row>
    <row r="55" spans="2:12">
      <c r="B55" s="10"/>
      <c r="L55" s="10"/>
    </row>
    <row r="56" spans="2:12">
      <c r="B56" s="10"/>
      <c r="L56" s="10"/>
    </row>
    <row r="57" spans="2:12">
      <c r="B57" s="10"/>
      <c r="L57" s="10"/>
    </row>
    <row r="58" spans="2:12">
      <c r="B58" s="10"/>
      <c r="L58" s="10"/>
    </row>
    <row r="59" spans="2:12">
      <c r="B59" s="10"/>
      <c r="L59" s="10"/>
    </row>
    <row r="60" spans="2:12">
      <c r="B60" s="10"/>
      <c r="L60" s="10"/>
    </row>
    <row r="61" spans="2:12" s="1" customFormat="1" ht="12.75">
      <c r="B61" s="15"/>
      <c r="D61" s="20" t="s">
        <v>32</v>
      </c>
      <c r="E61" s="16"/>
      <c r="F61" s="49" t="s">
        <v>33</v>
      </c>
      <c r="G61" s="20" t="s">
        <v>32</v>
      </c>
      <c r="H61" s="16"/>
      <c r="I61" s="16"/>
      <c r="J61" s="50" t="s">
        <v>33</v>
      </c>
      <c r="K61" s="16"/>
      <c r="L61" s="15"/>
    </row>
    <row r="62" spans="2:12">
      <c r="B62" s="10"/>
      <c r="L62" s="10"/>
    </row>
    <row r="63" spans="2:12">
      <c r="B63" s="10"/>
      <c r="L63" s="10"/>
    </row>
    <row r="64" spans="2:12">
      <c r="B64" s="10"/>
      <c r="L64" s="10"/>
    </row>
    <row r="65" spans="2:12" s="1" customFormat="1" ht="12.75">
      <c r="B65" s="15"/>
      <c r="D65" s="18" t="s">
        <v>34</v>
      </c>
      <c r="E65" s="19"/>
      <c r="F65" s="19"/>
      <c r="G65" s="18" t="s">
        <v>35</v>
      </c>
      <c r="H65" s="19"/>
      <c r="I65" s="19"/>
      <c r="J65" s="19"/>
      <c r="K65" s="19"/>
      <c r="L65" s="15"/>
    </row>
    <row r="66" spans="2:12">
      <c r="B66" s="10"/>
      <c r="L66" s="10"/>
    </row>
    <row r="67" spans="2:12">
      <c r="B67" s="10"/>
      <c r="L67" s="10"/>
    </row>
    <row r="68" spans="2:12">
      <c r="B68" s="10"/>
      <c r="L68" s="10"/>
    </row>
    <row r="69" spans="2:12">
      <c r="B69" s="10"/>
      <c r="L69" s="10"/>
    </row>
    <row r="70" spans="2:12">
      <c r="B70" s="10"/>
      <c r="L70" s="10"/>
    </row>
    <row r="71" spans="2:12">
      <c r="B71" s="10"/>
      <c r="L71" s="10"/>
    </row>
    <row r="72" spans="2:12">
      <c r="B72" s="10"/>
      <c r="L72" s="10"/>
    </row>
    <row r="73" spans="2:12">
      <c r="B73" s="10"/>
      <c r="L73" s="10"/>
    </row>
    <row r="74" spans="2:12">
      <c r="B74" s="10"/>
      <c r="L74" s="10"/>
    </row>
    <row r="75" spans="2:12">
      <c r="B75" s="10"/>
      <c r="L75" s="10"/>
    </row>
    <row r="76" spans="2:12" s="1" customFormat="1" ht="12.75">
      <c r="B76" s="15"/>
      <c r="D76" s="20" t="s">
        <v>32</v>
      </c>
      <c r="E76" s="16"/>
      <c r="F76" s="49" t="s">
        <v>33</v>
      </c>
      <c r="G76" s="20" t="s">
        <v>32</v>
      </c>
      <c r="H76" s="16"/>
      <c r="I76" s="16"/>
      <c r="J76" s="50" t="s">
        <v>33</v>
      </c>
      <c r="K76" s="16"/>
      <c r="L76" s="15"/>
    </row>
    <row r="77" spans="2:12" s="1" customFormat="1" ht="14.45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15"/>
    </row>
    <row r="79" spans="2:12" ht="147.6" customHeight="1"/>
    <row r="81" spans="2:47" s="1" customFormat="1" ht="6.9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15"/>
    </row>
    <row r="82" spans="2:47" s="1" customFormat="1" ht="24.95" customHeight="1">
      <c r="B82" s="15"/>
      <c r="C82" s="11" t="s">
        <v>45</v>
      </c>
      <c r="L82" s="15"/>
    </row>
    <row r="83" spans="2:47" s="1" customFormat="1" ht="6.95" customHeight="1">
      <c r="B83" s="15"/>
      <c r="L83" s="15"/>
    </row>
    <row r="84" spans="2:47" s="1" customFormat="1" ht="12" customHeight="1">
      <c r="B84" s="15"/>
      <c r="C84" s="13" t="s">
        <v>4</v>
      </c>
      <c r="L84" s="15"/>
    </row>
    <row r="85" spans="2:47" s="1" customFormat="1" ht="14.45" customHeight="1">
      <c r="B85" s="15"/>
      <c r="E85" s="167" t="str">
        <f>E7</f>
        <v>Oprava povrchov miestnych komunikácií v obci Soblahov</v>
      </c>
      <c r="F85" s="168"/>
      <c r="G85" s="168"/>
      <c r="H85" s="168"/>
      <c r="L85" s="15"/>
    </row>
    <row r="86" spans="2:47" s="1" customFormat="1" ht="6.95" customHeight="1">
      <c r="B86" s="15"/>
      <c r="L86" s="15"/>
    </row>
    <row r="87" spans="2:47" s="1" customFormat="1" ht="12" customHeight="1">
      <c r="B87" s="15"/>
      <c r="C87" s="13" t="s">
        <v>7</v>
      </c>
      <c r="F87" s="12" t="str">
        <f>F10</f>
        <v>Obec Soblahov</v>
      </c>
      <c r="I87" s="13" t="s">
        <v>9</v>
      </c>
      <c r="J87" s="25">
        <f>IF(J10="","",J10)</f>
        <v>44607</v>
      </c>
      <c r="L87" s="15"/>
    </row>
    <row r="88" spans="2:47" s="1" customFormat="1" ht="6.95" customHeight="1">
      <c r="B88" s="15"/>
      <c r="L88" s="15"/>
    </row>
    <row r="89" spans="2:47" s="1" customFormat="1" ht="15.6" customHeight="1">
      <c r="B89" s="15"/>
      <c r="C89" s="13" t="s">
        <v>10</v>
      </c>
      <c r="F89" s="12" t="str">
        <f>E13</f>
        <v>Obec Soblahov</v>
      </c>
      <c r="I89" s="13" t="s">
        <v>14</v>
      </c>
      <c r="J89" s="14">
        <f>E19</f>
        <v>0</v>
      </c>
      <c r="L89" s="15"/>
    </row>
    <row r="90" spans="2:47" s="1" customFormat="1" ht="15.6" customHeight="1">
      <c r="B90" s="15"/>
      <c r="C90" s="13" t="s">
        <v>13</v>
      </c>
      <c r="F90" s="12" t="str">
        <f>IF(E16="","",E16)</f>
        <v>COLAS Slovakia, a. s.</v>
      </c>
      <c r="I90" s="13" t="s">
        <v>15</v>
      </c>
      <c r="J90" s="14">
        <f>E22</f>
        <v>0</v>
      </c>
      <c r="L90" s="15"/>
    </row>
    <row r="91" spans="2:47" s="1" customFormat="1" ht="10.35" customHeight="1">
      <c r="B91" s="15"/>
      <c r="L91" s="15"/>
    </row>
    <row r="92" spans="2:47" s="1" customFormat="1" ht="29.25" customHeight="1">
      <c r="B92" s="15"/>
      <c r="C92" s="51" t="s">
        <v>46</v>
      </c>
      <c r="D92" s="43"/>
      <c r="E92" s="43"/>
      <c r="F92" s="43"/>
      <c r="G92" s="43"/>
      <c r="H92" s="43"/>
      <c r="I92" s="43"/>
      <c r="J92" s="52" t="s">
        <v>111</v>
      </c>
      <c r="K92" s="43"/>
      <c r="L92" s="15"/>
    </row>
    <row r="93" spans="2:47" s="1" customFormat="1" ht="10.35" customHeight="1">
      <c r="B93" s="15"/>
      <c r="L93" s="15"/>
    </row>
    <row r="94" spans="2:47" s="1" customFormat="1" ht="22.9" customHeight="1">
      <c r="B94" s="15"/>
      <c r="C94" s="53" t="s">
        <v>48</v>
      </c>
      <c r="J94" s="35">
        <f>J121</f>
        <v>40401.394999999997</v>
      </c>
      <c r="L94" s="15"/>
      <c r="AU94" s="7" t="s">
        <v>49</v>
      </c>
    </row>
    <row r="95" spans="2:47" s="3" customFormat="1" ht="24.95" customHeight="1">
      <c r="B95" s="54"/>
      <c r="D95" s="55" t="s">
        <v>50</v>
      </c>
      <c r="E95" s="56"/>
      <c r="F95" s="56"/>
      <c r="G95" s="56"/>
      <c r="H95" s="56"/>
      <c r="I95" s="56"/>
      <c r="J95" s="57">
        <f>J123+J147+J171+J195</f>
        <v>40401.394999999997</v>
      </c>
      <c r="L95" s="54"/>
    </row>
    <row r="96" spans="2:47" s="4" customFormat="1" ht="19.899999999999999" customHeight="1">
      <c r="B96" s="58"/>
      <c r="D96" s="152"/>
      <c r="E96" s="156" t="s">
        <v>127</v>
      </c>
      <c r="F96" s="59"/>
      <c r="G96" s="59"/>
      <c r="H96" s="59"/>
      <c r="I96" s="59"/>
      <c r="J96" s="60">
        <f>J123</f>
        <v>12550.105</v>
      </c>
      <c r="L96" s="58"/>
    </row>
    <row r="97" spans="2:14" s="4" customFormat="1" ht="19.899999999999999" customHeight="1">
      <c r="B97" s="58"/>
      <c r="D97" s="153"/>
      <c r="E97" s="156" t="s">
        <v>128</v>
      </c>
      <c r="F97" s="59"/>
      <c r="G97" s="59"/>
      <c r="H97" s="59"/>
      <c r="I97" s="59"/>
      <c r="J97" s="60">
        <f>J147</f>
        <v>7966.08</v>
      </c>
      <c r="L97" s="58"/>
    </row>
    <row r="98" spans="2:14" s="4" customFormat="1" ht="19.899999999999999" customHeight="1">
      <c r="B98" s="58"/>
      <c r="D98" s="153"/>
      <c r="E98" s="156" t="s">
        <v>129</v>
      </c>
      <c r="F98" s="59"/>
      <c r="G98" s="59"/>
      <c r="H98" s="59"/>
      <c r="I98" s="59"/>
      <c r="J98" s="60">
        <f>J171</f>
        <v>14349.92</v>
      </c>
      <c r="L98" s="58"/>
    </row>
    <row r="99" spans="2:14" s="4" customFormat="1" ht="19.899999999999999" customHeight="1">
      <c r="B99" s="58"/>
      <c r="D99" s="152"/>
      <c r="E99" s="156" t="s">
        <v>130</v>
      </c>
      <c r="F99" s="59"/>
      <c r="G99" s="59"/>
      <c r="H99" s="59"/>
      <c r="I99" s="59"/>
      <c r="J99" s="60">
        <f>J195</f>
        <v>5535.29</v>
      </c>
      <c r="L99" s="58"/>
    </row>
    <row r="100" spans="2:14" s="1" customFormat="1" ht="21.75" customHeight="1">
      <c r="B100" s="15"/>
      <c r="L100" s="15"/>
    </row>
    <row r="101" spans="2:14" s="1" customFormat="1" ht="6.95" customHeight="1">
      <c r="B101" s="15"/>
      <c r="L101" s="15"/>
    </row>
    <row r="102" spans="2:14" s="1" customFormat="1" ht="29.25" customHeight="1">
      <c r="B102" s="15"/>
      <c r="C102" s="53" t="s">
        <v>51</v>
      </c>
      <c r="J102" s="61">
        <v>0</v>
      </c>
      <c r="L102" s="15"/>
      <c r="N102" s="62" t="s">
        <v>21</v>
      </c>
    </row>
    <row r="103" spans="2:14" s="1" customFormat="1" ht="18" customHeight="1">
      <c r="B103" s="15"/>
      <c r="L103" s="15"/>
    </row>
    <row r="104" spans="2:14" s="1" customFormat="1" ht="29.25" customHeight="1">
      <c r="B104" s="15"/>
      <c r="C104" s="63" t="s">
        <v>52</v>
      </c>
      <c r="D104" s="43"/>
      <c r="E104" s="43"/>
      <c r="F104" s="43"/>
      <c r="G104" s="43"/>
      <c r="H104" s="43"/>
      <c r="I104" s="43"/>
      <c r="J104" s="64">
        <f>J94+J102</f>
        <v>40401.394999999997</v>
      </c>
      <c r="K104" s="43"/>
      <c r="L104" s="15"/>
    </row>
    <row r="105" spans="2:14" s="1" customFormat="1" ht="6.95" customHeight="1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15"/>
    </row>
    <row r="109" spans="2:14" s="1" customFormat="1" ht="6.9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15"/>
    </row>
    <row r="110" spans="2:14" s="1" customFormat="1" ht="24.95" customHeight="1">
      <c r="B110" s="15"/>
      <c r="C110" s="11" t="s">
        <v>53</v>
      </c>
      <c r="L110" s="15"/>
    </row>
    <row r="111" spans="2:14" s="1" customFormat="1" ht="6.95" customHeight="1">
      <c r="B111" s="15"/>
      <c r="L111" s="15"/>
    </row>
    <row r="112" spans="2:14" s="1" customFormat="1" ht="12" customHeight="1">
      <c r="B112" s="15"/>
      <c r="C112" s="13" t="s">
        <v>4</v>
      </c>
      <c r="L112" s="15"/>
    </row>
    <row r="113" spans="2:65" s="1" customFormat="1" ht="14.45" customHeight="1">
      <c r="B113" s="15"/>
      <c r="E113" s="167" t="str">
        <f>E7</f>
        <v>Oprava povrchov miestnych komunikácií v obci Soblahov</v>
      </c>
      <c r="F113" s="168"/>
      <c r="G113" s="168"/>
      <c r="H113" s="168"/>
      <c r="L113" s="15"/>
    </row>
    <row r="114" spans="2:65" s="1" customFormat="1" ht="6.95" customHeight="1">
      <c r="B114" s="15"/>
      <c r="L114" s="15"/>
    </row>
    <row r="115" spans="2:65" s="1" customFormat="1" ht="12" customHeight="1">
      <c r="B115" s="15"/>
      <c r="C115" s="13" t="s">
        <v>7</v>
      </c>
      <c r="F115" s="12" t="str">
        <f>F10</f>
        <v>Obec Soblahov</v>
      </c>
      <c r="I115" s="13" t="s">
        <v>9</v>
      </c>
      <c r="J115" s="25">
        <f>IF(J10="","",J10)</f>
        <v>44607</v>
      </c>
      <c r="L115" s="15"/>
    </row>
    <row r="116" spans="2:65" s="1" customFormat="1" ht="6.95" customHeight="1">
      <c r="B116" s="15"/>
      <c r="L116" s="15"/>
    </row>
    <row r="117" spans="2:65" s="1" customFormat="1" ht="15.6" customHeight="1">
      <c r="B117" s="15"/>
      <c r="C117" s="13" t="s">
        <v>10</v>
      </c>
      <c r="F117" s="12" t="str">
        <f>E13</f>
        <v>Obec Soblahov</v>
      </c>
      <c r="I117" s="13" t="s">
        <v>14</v>
      </c>
      <c r="J117" s="14">
        <f>E19</f>
        <v>0</v>
      </c>
      <c r="L117" s="15"/>
    </row>
    <row r="118" spans="2:65" s="1" customFormat="1" ht="15.6" customHeight="1">
      <c r="B118" s="15"/>
      <c r="C118" s="13" t="s">
        <v>13</v>
      </c>
      <c r="F118" s="12" t="str">
        <f>IF(E16="","",E16)</f>
        <v>COLAS Slovakia, a. s.</v>
      </c>
      <c r="I118" s="13" t="s">
        <v>15</v>
      </c>
      <c r="J118" s="14">
        <f>E22</f>
        <v>0</v>
      </c>
      <c r="L118" s="15"/>
    </row>
    <row r="119" spans="2:65" s="1" customFormat="1" ht="10.35" customHeight="1">
      <c r="B119" s="15"/>
      <c r="L119" s="15"/>
    </row>
    <row r="120" spans="2:65" s="5" customFormat="1" ht="29.25" customHeight="1">
      <c r="B120" s="65"/>
      <c r="C120" s="66" t="s">
        <v>54</v>
      </c>
      <c r="D120" s="67" t="s">
        <v>38</v>
      </c>
      <c r="E120" s="67" t="s">
        <v>36</v>
      </c>
      <c r="F120" s="67" t="s">
        <v>37</v>
      </c>
      <c r="G120" s="67" t="s">
        <v>55</v>
      </c>
      <c r="H120" s="67" t="s">
        <v>56</v>
      </c>
      <c r="I120" s="67" t="s">
        <v>57</v>
      </c>
      <c r="J120" s="68" t="s">
        <v>47</v>
      </c>
      <c r="K120" s="69" t="s">
        <v>58</v>
      </c>
      <c r="L120" s="65"/>
      <c r="M120" s="30" t="s">
        <v>0</v>
      </c>
      <c r="N120" s="31" t="s">
        <v>21</v>
      </c>
      <c r="O120" s="31" t="s">
        <v>59</v>
      </c>
      <c r="P120" s="31" t="s">
        <v>60</v>
      </c>
      <c r="Q120" s="31" t="s">
        <v>61</v>
      </c>
      <c r="R120" s="31" t="s">
        <v>62</v>
      </c>
      <c r="S120" s="31" t="s">
        <v>63</v>
      </c>
      <c r="T120" s="32" t="s">
        <v>64</v>
      </c>
    </row>
    <row r="121" spans="2:65" s="1" customFormat="1" ht="22.9" customHeight="1">
      <c r="B121" s="15"/>
      <c r="C121" s="34" t="s">
        <v>43</v>
      </c>
      <c r="J121" s="70">
        <f>J122</f>
        <v>40401.394999999997</v>
      </c>
      <c r="L121" s="15"/>
      <c r="M121" s="33"/>
      <c r="N121" s="26"/>
      <c r="O121" s="26"/>
      <c r="P121" s="71">
        <f>P122</f>
        <v>0</v>
      </c>
      <c r="Q121" s="26"/>
      <c r="R121" s="71">
        <f>R122</f>
        <v>0</v>
      </c>
      <c r="S121" s="26"/>
      <c r="T121" s="72">
        <f>T122</f>
        <v>0</v>
      </c>
      <c r="AT121" s="7" t="s">
        <v>39</v>
      </c>
      <c r="AU121" s="7" t="s">
        <v>49</v>
      </c>
      <c r="BK121" s="73">
        <f>BK122</f>
        <v>588.45000000000005</v>
      </c>
    </row>
    <row r="122" spans="2:65" s="6" customFormat="1" ht="25.9" customHeight="1">
      <c r="B122" s="74"/>
      <c r="D122" s="75" t="s">
        <v>39</v>
      </c>
      <c r="E122" s="76" t="s">
        <v>65</v>
      </c>
      <c r="F122" s="76" t="s">
        <v>66</v>
      </c>
      <c r="J122" s="77">
        <f>J123+J147+J171+J195</f>
        <v>40401.394999999997</v>
      </c>
      <c r="L122" s="74"/>
      <c r="M122" s="78"/>
      <c r="P122" s="79">
        <f>P123+P126+P133+P138</f>
        <v>0</v>
      </c>
      <c r="R122" s="79">
        <f>R123+R126+R133+R138</f>
        <v>0</v>
      </c>
      <c r="T122" s="80">
        <f>T123+T126+T133+T138</f>
        <v>0</v>
      </c>
      <c r="AR122" s="75" t="s">
        <v>41</v>
      </c>
      <c r="AT122" s="81" t="s">
        <v>39</v>
      </c>
      <c r="AU122" s="81" t="s">
        <v>40</v>
      </c>
      <c r="AY122" s="75" t="s">
        <v>67</v>
      </c>
      <c r="BK122" s="82">
        <f>BK123+BK126+BK133+BK138</f>
        <v>588.45000000000005</v>
      </c>
    </row>
    <row r="123" spans="2:65" s="6" customFormat="1" ht="22.9" customHeight="1">
      <c r="B123" s="74"/>
      <c r="D123" s="75"/>
      <c r="E123" s="154" t="s">
        <v>92</v>
      </c>
      <c r="F123" s="154"/>
      <c r="G123" s="155"/>
      <c r="J123" s="151">
        <f>SUM(J124:J136)</f>
        <v>12550.105</v>
      </c>
      <c r="L123" s="74"/>
      <c r="M123" s="78"/>
      <c r="P123" s="79">
        <f>P124</f>
        <v>0</v>
      </c>
      <c r="R123" s="79">
        <f>R124</f>
        <v>0</v>
      </c>
      <c r="T123" s="80">
        <f>T124</f>
        <v>0</v>
      </c>
      <c r="AR123" s="75" t="s">
        <v>41</v>
      </c>
      <c r="AT123" s="81" t="s">
        <v>39</v>
      </c>
      <c r="AU123" s="81" t="s">
        <v>41</v>
      </c>
      <c r="AY123" s="75" t="s">
        <v>67</v>
      </c>
      <c r="BK123" s="82">
        <f>BK124</f>
        <v>174.7</v>
      </c>
    </row>
    <row r="124" spans="2:65" s="1" customFormat="1" ht="29.45" customHeight="1">
      <c r="B124" s="83"/>
      <c r="C124" s="84" t="s">
        <v>41</v>
      </c>
      <c r="D124" s="84" t="s">
        <v>68</v>
      </c>
      <c r="E124" s="85" t="s">
        <v>112</v>
      </c>
      <c r="F124" s="110" t="s">
        <v>100</v>
      </c>
      <c r="G124" s="87" t="s">
        <v>69</v>
      </c>
      <c r="H124" s="88">
        <v>10</v>
      </c>
      <c r="I124" s="88">
        <v>17.47</v>
      </c>
      <c r="J124" s="88">
        <f>ROUND(I124*H124,3)</f>
        <v>174.7</v>
      </c>
      <c r="K124" s="86" t="s">
        <v>0</v>
      </c>
      <c r="L124" s="15"/>
      <c r="M124" s="89" t="s">
        <v>0</v>
      </c>
      <c r="N124" s="62" t="s">
        <v>23</v>
      </c>
      <c r="O124" s="90">
        <v>0</v>
      </c>
      <c r="P124" s="90">
        <f>O124*H124</f>
        <v>0</v>
      </c>
      <c r="Q124" s="90">
        <v>0</v>
      </c>
      <c r="R124" s="90">
        <f>Q124*H124</f>
        <v>0</v>
      </c>
      <c r="S124" s="90">
        <v>0</v>
      </c>
      <c r="T124" s="91">
        <f>S124*H124</f>
        <v>0</v>
      </c>
      <c r="AR124" s="92" t="s">
        <v>70</v>
      </c>
      <c r="AT124" s="92" t="s">
        <v>68</v>
      </c>
      <c r="AU124" s="92" t="s">
        <v>71</v>
      </c>
      <c r="AY124" s="7" t="s">
        <v>67</v>
      </c>
      <c r="BE124" s="93">
        <f>IF(N124="základná",J124,0)</f>
        <v>0</v>
      </c>
      <c r="BF124" s="93">
        <f>IF(N124="znížená",J124,0)</f>
        <v>174.7</v>
      </c>
      <c r="BG124" s="93">
        <f>IF(N124="zákl. prenesená",J124,0)</f>
        <v>0</v>
      </c>
      <c r="BH124" s="93">
        <f>IF(N124="zníž. prenesená",J124,0)</f>
        <v>0</v>
      </c>
      <c r="BI124" s="93">
        <f>IF(N124="nulová",J124,0)</f>
        <v>0</v>
      </c>
      <c r="BJ124" s="7" t="s">
        <v>71</v>
      </c>
      <c r="BK124" s="94">
        <f>ROUND(I124*H124,3)</f>
        <v>174.7</v>
      </c>
      <c r="BL124" s="7" t="s">
        <v>70</v>
      </c>
      <c r="BM124" s="92" t="s">
        <v>72</v>
      </c>
    </row>
    <row r="125" spans="2:65" s="1" customFormat="1" ht="43.15" customHeight="1">
      <c r="B125" s="83"/>
      <c r="C125" s="84"/>
      <c r="D125" s="84"/>
      <c r="E125" s="109"/>
      <c r="F125" s="86" t="s">
        <v>99</v>
      </c>
      <c r="G125" s="87"/>
      <c r="H125" s="88"/>
      <c r="I125" s="88"/>
      <c r="J125" s="88"/>
      <c r="K125" s="102"/>
      <c r="L125" s="15"/>
      <c r="M125" s="89"/>
      <c r="N125" s="62"/>
      <c r="O125" s="90"/>
      <c r="P125" s="90"/>
      <c r="Q125" s="90"/>
      <c r="R125" s="90"/>
      <c r="S125" s="90"/>
      <c r="T125" s="91"/>
      <c r="AR125" s="92"/>
      <c r="AT125" s="92"/>
      <c r="AU125" s="92"/>
      <c r="AY125" s="7"/>
      <c r="BE125" s="93"/>
      <c r="BF125" s="93"/>
      <c r="BG125" s="93"/>
      <c r="BH125" s="93"/>
      <c r="BI125" s="93"/>
      <c r="BJ125" s="7"/>
      <c r="BK125" s="94"/>
      <c r="BL125" s="7"/>
      <c r="BM125" s="92"/>
    </row>
    <row r="126" spans="2:65" s="6" customFormat="1" ht="22.9" customHeight="1">
      <c r="B126" s="74"/>
      <c r="C126" s="84" t="s">
        <v>71</v>
      </c>
      <c r="D126" s="84" t="s">
        <v>68</v>
      </c>
      <c r="E126" s="85" t="s">
        <v>113</v>
      </c>
      <c r="F126" s="86" t="s">
        <v>103</v>
      </c>
      <c r="G126" s="87" t="s">
        <v>80</v>
      </c>
      <c r="H126" s="88">
        <v>2</v>
      </c>
      <c r="I126" s="88">
        <v>76.14</v>
      </c>
      <c r="J126" s="88">
        <f>ROUND(I126*H126,3)</f>
        <v>152.28</v>
      </c>
      <c r="L126" s="74"/>
      <c r="M126" s="78"/>
      <c r="P126" s="79">
        <f>SUM(P127:P131)</f>
        <v>0</v>
      </c>
      <c r="R126" s="79">
        <f>SUM(R127:R131)</f>
        <v>0</v>
      </c>
      <c r="T126" s="80">
        <f>SUM(T127:T131)</f>
        <v>0</v>
      </c>
      <c r="AR126" s="75" t="s">
        <v>41</v>
      </c>
      <c r="AT126" s="81" t="s">
        <v>39</v>
      </c>
      <c r="AU126" s="81" t="s">
        <v>41</v>
      </c>
      <c r="AY126" s="75" t="s">
        <v>67</v>
      </c>
      <c r="BK126" s="82">
        <f>SUM(BK127:BK131)</f>
        <v>413.75</v>
      </c>
    </row>
    <row r="127" spans="2:65" s="1" customFormat="1" ht="48" customHeight="1">
      <c r="B127" s="83"/>
      <c r="C127" s="84"/>
      <c r="D127" s="84"/>
      <c r="E127" s="85"/>
      <c r="F127" s="106" t="s">
        <v>124</v>
      </c>
      <c r="G127" s="87"/>
      <c r="H127" s="157"/>
      <c r="I127" s="88"/>
      <c r="J127" s="88"/>
      <c r="K127" s="86" t="s">
        <v>0</v>
      </c>
      <c r="L127" s="15"/>
      <c r="M127" s="89" t="s">
        <v>0</v>
      </c>
      <c r="N127" s="62" t="s">
        <v>23</v>
      </c>
      <c r="O127" s="90">
        <v>0</v>
      </c>
      <c r="P127" s="90">
        <f>O127*H127</f>
        <v>0</v>
      </c>
      <c r="Q127" s="90">
        <v>0</v>
      </c>
      <c r="R127" s="90">
        <f>Q127*H127</f>
        <v>0</v>
      </c>
      <c r="S127" s="90">
        <v>0</v>
      </c>
      <c r="T127" s="91">
        <f>S127*H127</f>
        <v>0</v>
      </c>
      <c r="AR127" s="92" t="s">
        <v>70</v>
      </c>
      <c r="AT127" s="92" t="s">
        <v>68</v>
      </c>
      <c r="AU127" s="92" t="s">
        <v>71</v>
      </c>
      <c r="AY127" s="7" t="s">
        <v>67</v>
      </c>
      <c r="BE127" s="93">
        <f>IF(N127="základná",J127,0)</f>
        <v>0</v>
      </c>
      <c r="BF127" s="93">
        <f>IF(N127="znížená",J127,0)</f>
        <v>0</v>
      </c>
      <c r="BG127" s="93">
        <f>IF(N127="zákl. prenesená",J127,0)</f>
        <v>0</v>
      </c>
      <c r="BH127" s="93">
        <f>IF(N127="zníž. prenesená",J127,0)</f>
        <v>0</v>
      </c>
      <c r="BI127" s="93">
        <f>IF(N127="nulová",J127,0)</f>
        <v>0</v>
      </c>
      <c r="BJ127" s="7" t="s">
        <v>71</v>
      </c>
      <c r="BK127" s="94">
        <f>ROUND(I127*H127,3)</f>
        <v>0</v>
      </c>
      <c r="BL127" s="7" t="s">
        <v>70</v>
      </c>
      <c r="BM127" s="92" t="s">
        <v>75</v>
      </c>
    </row>
    <row r="128" spans="2:65" s="1" customFormat="1" ht="37.15" customHeight="1">
      <c r="B128" s="83"/>
      <c r="C128" s="84">
        <v>3</v>
      </c>
      <c r="D128" s="84" t="s">
        <v>68</v>
      </c>
      <c r="E128" s="85" t="s">
        <v>114</v>
      </c>
      <c r="F128" s="86" t="s">
        <v>104</v>
      </c>
      <c r="G128" s="87" t="s">
        <v>69</v>
      </c>
      <c r="H128" s="88">
        <v>827.5</v>
      </c>
      <c r="I128" s="88">
        <v>0.27</v>
      </c>
      <c r="J128" s="88">
        <f>ROUND(I128*H128,3)</f>
        <v>223.42500000000001</v>
      </c>
      <c r="K128" s="86"/>
      <c r="L128" s="15"/>
      <c r="M128" s="89"/>
      <c r="N128" s="62"/>
      <c r="O128" s="90"/>
      <c r="P128" s="90"/>
      <c r="Q128" s="90"/>
      <c r="R128" s="90"/>
      <c r="S128" s="90"/>
      <c r="T128" s="91"/>
      <c r="AR128" s="92"/>
      <c r="AT128" s="92"/>
      <c r="AU128" s="92"/>
      <c r="AY128" s="7"/>
      <c r="BE128" s="93"/>
      <c r="BF128" s="93"/>
      <c r="BG128" s="93"/>
      <c r="BH128" s="93"/>
      <c r="BI128" s="93"/>
      <c r="BJ128" s="7"/>
      <c r="BK128" s="94"/>
      <c r="BL128" s="7"/>
      <c r="BM128" s="92"/>
    </row>
    <row r="129" spans="2:65" s="1" customFormat="1" ht="40.9" customHeight="1">
      <c r="B129" s="83"/>
      <c r="C129" s="84">
        <v>4</v>
      </c>
      <c r="D129" s="84" t="s">
        <v>68</v>
      </c>
      <c r="E129" s="85" t="s">
        <v>73</v>
      </c>
      <c r="F129" s="86" t="s">
        <v>74</v>
      </c>
      <c r="G129" s="87" t="s">
        <v>69</v>
      </c>
      <c r="H129" s="88">
        <v>827.5</v>
      </c>
      <c r="I129" s="88">
        <v>0.5</v>
      </c>
      <c r="J129" s="88">
        <f>ROUND(I129*H129,3)</f>
        <v>413.75</v>
      </c>
      <c r="K129" s="86" t="s">
        <v>0</v>
      </c>
      <c r="L129" s="15"/>
      <c r="M129" s="89" t="s">
        <v>0</v>
      </c>
      <c r="N129" s="62" t="s">
        <v>23</v>
      </c>
      <c r="O129" s="90">
        <v>0</v>
      </c>
      <c r="P129" s="90">
        <f>O129*H129</f>
        <v>0</v>
      </c>
      <c r="Q129" s="90">
        <v>0</v>
      </c>
      <c r="R129" s="90">
        <f>Q129*H129</f>
        <v>0</v>
      </c>
      <c r="S129" s="90">
        <v>0</v>
      </c>
      <c r="T129" s="91">
        <f>S129*H129</f>
        <v>0</v>
      </c>
      <c r="AR129" s="92" t="s">
        <v>70</v>
      </c>
      <c r="AT129" s="92" t="s">
        <v>68</v>
      </c>
      <c r="AU129" s="92" t="s">
        <v>71</v>
      </c>
      <c r="AY129" s="7" t="s">
        <v>67</v>
      </c>
      <c r="BE129" s="93">
        <f>IF(N129="základná",J129,0)</f>
        <v>0</v>
      </c>
      <c r="BF129" s="93">
        <f>IF(N129="znížená",J129,0)</f>
        <v>413.75</v>
      </c>
      <c r="BG129" s="93">
        <f>IF(N129="zákl. prenesená",J129,0)</f>
        <v>0</v>
      </c>
      <c r="BH129" s="93">
        <f>IF(N129="zníž. prenesená",J129,0)</f>
        <v>0</v>
      </c>
      <c r="BI129" s="93">
        <f>IF(N129="nulová",J129,0)</f>
        <v>0</v>
      </c>
      <c r="BJ129" s="7" t="s">
        <v>71</v>
      </c>
      <c r="BK129" s="94">
        <f>ROUND(I129*H129,3)</f>
        <v>413.75</v>
      </c>
      <c r="BL129" s="7" t="s">
        <v>70</v>
      </c>
      <c r="BM129" s="92" t="s">
        <v>77</v>
      </c>
    </row>
    <row r="130" spans="2:65" s="1" customFormat="1" ht="26.45" customHeight="1">
      <c r="B130" s="83"/>
      <c r="C130" s="84">
        <v>5</v>
      </c>
      <c r="D130" s="84" t="s">
        <v>68</v>
      </c>
      <c r="E130" s="111" t="s">
        <v>115</v>
      </c>
      <c r="F130" s="86" t="s">
        <v>88</v>
      </c>
      <c r="G130" s="87" t="s">
        <v>76</v>
      </c>
      <c r="H130" s="88">
        <v>35</v>
      </c>
      <c r="I130" s="88">
        <v>106.42</v>
      </c>
      <c r="J130" s="88">
        <f>ROUND(I130*H130,3)</f>
        <v>3724.7</v>
      </c>
      <c r="K130" s="86"/>
      <c r="L130" s="15"/>
      <c r="M130" s="89"/>
      <c r="N130" s="62"/>
      <c r="O130" s="90"/>
      <c r="P130" s="90"/>
      <c r="Q130" s="90"/>
      <c r="R130" s="90"/>
      <c r="S130" s="90"/>
      <c r="T130" s="91"/>
      <c r="AR130" s="92"/>
      <c r="AT130" s="92"/>
      <c r="AU130" s="92"/>
      <c r="AY130" s="7"/>
      <c r="BE130" s="93"/>
      <c r="BF130" s="93"/>
      <c r="BG130" s="93"/>
      <c r="BH130" s="93"/>
      <c r="BI130" s="93"/>
      <c r="BJ130" s="7"/>
      <c r="BK130" s="94"/>
      <c r="BL130" s="7"/>
      <c r="BM130" s="92"/>
    </row>
    <row r="131" spans="2:65" s="1" customFormat="1" ht="72" customHeight="1">
      <c r="B131" s="83"/>
      <c r="C131" s="84"/>
      <c r="D131" s="84"/>
      <c r="E131" s="85"/>
      <c r="F131" s="106" t="s">
        <v>94</v>
      </c>
      <c r="G131" s="87"/>
      <c r="H131" s="88"/>
      <c r="I131" s="88"/>
      <c r="J131" s="88"/>
      <c r="K131" s="86" t="s">
        <v>0</v>
      </c>
      <c r="L131" s="15"/>
      <c r="M131" s="89" t="s">
        <v>0</v>
      </c>
      <c r="N131" s="62" t="s">
        <v>23</v>
      </c>
      <c r="O131" s="90">
        <v>0</v>
      </c>
      <c r="P131" s="90">
        <f>O131*H131</f>
        <v>0</v>
      </c>
      <c r="Q131" s="90">
        <v>0</v>
      </c>
      <c r="R131" s="90">
        <f>Q131*H131</f>
        <v>0</v>
      </c>
      <c r="S131" s="90">
        <v>0</v>
      </c>
      <c r="T131" s="91">
        <f>S131*H131</f>
        <v>0</v>
      </c>
      <c r="AR131" s="92" t="s">
        <v>70</v>
      </c>
      <c r="AT131" s="92" t="s">
        <v>68</v>
      </c>
      <c r="AU131" s="92" t="s">
        <v>71</v>
      </c>
      <c r="AY131" s="7" t="s">
        <v>67</v>
      </c>
      <c r="BE131" s="93">
        <f>IF(N131="základná",J131,0)</f>
        <v>0</v>
      </c>
      <c r="BF131" s="93">
        <f>IF(N131="znížená",J131,0)</f>
        <v>0</v>
      </c>
      <c r="BG131" s="93">
        <f>IF(N131="zákl. prenesená",J131,0)</f>
        <v>0</v>
      </c>
      <c r="BH131" s="93">
        <f>IF(N131="zníž. prenesená",J131,0)</f>
        <v>0</v>
      </c>
      <c r="BI131" s="93">
        <f>IF(N131="nulová",J131,0)</f>
        <v>0</v>
      </c>
      <c r="BJ131" s="7" t="s">
        <v>71</v>
      </c>
      <c r="BK131" s="94">
        <f>ROUND(I131*H131,3)</f>
        <v>0</v>
      </c>
      <c r="BL131" s="7" t="s">
        <v>70</v>
      </c>
      <c r="BM131" s="92" t="s">
        <v>78</v>
      </c>
    </row>
    <row r="132" spans="2:65" s="1" customFormat="1" ht="40.9" customHeight="1">
      <c r="B132" s="83"/>
      <c r="C132" s="84">
        <v>6</v>
      </c>
      <c r="D132" s="84" t="s">
        <v>68</v>
      </c>
      <c r="E132" s="85" t="s">
        <v>116</v>
      </c>
      <c r="F132" s="116" t="s">
        <v>89</v>
      </c>
      <c r="G132" s="87" t="s">
        <v>69</v>
      </c>
      <c r="H132" s="88">
        <v>827.5</v>
      </c>
      <c r="I132" s="88">
        <v>9.5</v>
      </c>
      <c r="J132" s="88">
        <f>ROUND(I132*H132,3)</f>
        <v>7861.25</v>
      </c>
      <c r="K132" s="102"/>
      <c r="L132" s="15"/>
      <c r="M132" s="89"/>
      <c r="N132" s="62"/>
      <c r="O132" s="90"/>
      <c r="P132" s="90"/>
      <c r="Q132" s="90"/>
      <c r="R132" s="90"/>
      <c r="S132" s="90"/>
      <c r="T132" s="91"/>
      <c r="AR132" s="92"/>
      <c r="AT132" s="92"/>
      <c r="AU132" s="92"/>
      <c r="AY132" s="7"/>
      <c r="BE132" s="93"/>
      <c r="BF132" s="93"/>
      <c r="BG132" s="93"/>
      <c r="BH132" s="93"/>
      <c r="BI132" s="93"/>
      <c r="BJ132" s="7"/>
      <c r="BK132" s="94"/>
      <c r="BL132" s="7"/>
      <c r="BM132" s="92"/>
    </row>
    <row r="133" spans="2:65" s="6" customFormat="1" ht="73.150000000000006" customHeight="1">
      <c r="B133" s="74"/>
      <c r="C133" s="84"/>
      <c r="D133" s="84"/>
      <c r="E133" s="85"/>
      <c r="F133" s="106" t="s">
        <v>105</v>
      </c>
      <c r="G133" s="87"/>
      <c r="H133" s="88"/>
      <c r="I133" s="88"/>
      <c r="J133" s="88"/>
      <c r="L133" s="74"/>
      <c r="M133" s="78"/>
      <c r="P133" s="79">
        <f>SUM(P134:P137)</f>
        <v>0</v>
      </c>
      <c r="R133" s="79">
        <f>SUM(R134:R137)</f>
        <v>0</v>
      </c>
      <c r="T133" s="80">
        <f>SUM(T134:T137)</f>
        <v>0</v>
      </c>
      <c r="AR133" s="75" t="s">
        <v>41</v>
      </c>
      <c r="AT133" s="81" t="s">
        <v>39</v>
      </c>
      <c r="AU133" s="81" t="s">
        <v>41</v>
      </c>
      <c r="AY133" s="75" t="s">
        <v>67</v>
      </c>
      <c r="BK133" s="82">
        <f>SUM(BK134:BK137)</f>
        <v>0</v>
      </c>
    </row>
    <row r="134" spans="2:65" s="1" customFormat="1" ht="9.6" customHeight="1">
      <c r="B134" s="83"/>
      <c r="C134" s="112"/>
      <c r="D134" s="84"/>
      <c r="E134" s="85"/>
      <c r="F134" s="87"/>
      <c r="G134" s="87"/>
      <c r="H134" s="88"/>
      <c r="I134" s="88"/>
      <c r="J134" s="88"/>
      <c r="K134" s="86" t="s">
        <v>0</v>
      </c>
      <c r="L134" s="15"/>
      <c r="M134" s="89" t="s">
        <v>0</v>
      </c>
      <c r="N134" s="62" t="s">
        <v>23</v>
      </c>
      <c r="O134" s="90">
        <v>0</v>
      </c>
      <c r="P134" s="90">
        <f>O134*H134</f>
        <v>0</v>
      </c>
      <c r="Q134" s="90">
        <v>0</v>
      </c>
      <c r="R134" s="90">
        <f>Q134*H134</f>
        <v>0</v>
      </c>
      <c r="S134" s="90">
        <v>0</v>
      </c>
      <c r="T134" s="91">
        <f>S134*H134</f>
        <v>0</v>
      </c>
      <c r="AR134" s="92" t="s">
        <v>70</v>
      </c>
      <c r="AT134" s="92" t="s">
        <v>68</v>
      </c>
      <c r="AU134" s="92" t="s">
        <v>71</v>
      </c>
      <c r="AY134" s="7" t="s">
        <v>67</v>
      </c>
      <c r="BE134" s="93">
        <f>IF(N134="základná",J134,0)</f>
        <v>0</v>
      </c>
      <c r="BF134" s="93">
        <f>IF(N134="znížená",J134,0)</f>
        <v>0</v>
      </c>
      <c r="BG134" s="93">
        <f>IF(N134="zákl. prenesená",J134,0)</f>
        <v>0</v>
      </c>
      <c r="BH134" s="93">
        <f>IF(N134="zníž. prenesená",J134,0)</f>
        <v>0</v>
      </c>
      <c r="BI134" s="93">
        <f>IF(N134="nulová",J134,0)</f>
        <v>0</v>
      </c>
      <c r="BJ134" s="7" t="s">
        <v>71</v>
      </c>
      <c r="BK134" s="94">
        <f>ROUND(I134*H134,3)</f>
        <v>0</v>
      </c>
      <c r="BL134" s="7" t="s">
        <v>70</v>
      </c>
      <c r="BM134" s="92" t="s">
        <v>81</v>
      </c>
    </row>
    <row r="135" spans="2:65" s="115" customFormat="1" ht="9" customHeight="1">
      <c r="B135" s="83"/>
      <c r="C135" s="84"/>
      <c r="D135" s="84"/>
      <c r="E135" s="85"/>
      <c r="F135" s="86"/>
      <c r="G135" s="87"/>
      <c r="H135" s="88"/>
      <c r="I135" s="88"/>
      <c r="J135" s="88"/>
      <c r="K135" s="86"/>
      <c r="L135" s="15"/>
      <c r="M135" s="89"/>
      <c r="N135" s="62"/>
      <c r="O135" s="90"/>
      <c r="P135" s="90"/>
      <c r="Q135" s="90"/>
      <c r="R135" s="90"/>
      <c r="S135" s="90"/>
      <c r="T135" s="91"/>
      <c r="AR135" s="92"/>
      <c r="AT135" s="92"/>
      <c r="AU135" s="92"/>
      <c r="AY135" s="7"/>
      <c r="BE135" s="93"/>
      <c r="BF135" s="93"/>
      <c r="BG135" s="93"/>
      <c r="BH135" s="93"/>
      <c r="BI135" s="93"/>
      <c r="BJ135" s="7"/>
      <c r="BK135" s="94"/>
      <c r="BL135" s="7"/>
      <c r="BM135" s="92"/>
    </row>
    <row r="136" spans="2:65" s="115" customFormat="1" ht="7.9" customHeight="1">
      <c r="B136" s="83"/>
      <c r="C136" s="127"/>
      <c r="D136" s="127"/>
      <c r="E136" s="128"/>
      <c r="F136" s="86"/>
      <c r="G136" s="129"/>
      <c r="H136" s="130"/>
      <c r="I136" s="130"/>
      <c r="J136" s="130"/>
      <c r="K136" s="86" t="s">
        <v>0</v>
      </c>
      <c r="L136" s="15"/>
      <c r="M136" s="96" t="s">
        <v>0</v>
      </c>
      <c r="N136" s="97" t="s">
        <v>23</v>
      </c>
      <c r="O136" s="98">
        <v>0</v>
      </c>
      <c r="P136" s="98">
        <f>O136*H136</f>
        <v>0</v>
      </c>
      <c r="Q136" s="98">
        <v>0</v>
      </c>
      <c r="R136" s="98">
        <f>Q136*H136</f>
        <v>0</v>
      </c>
      <c r="S136" s="98">
        <v>0</v>
      </c>
      <c r="T136" s="99">
        <f>S136*H136</f>
        <v>0</v>
      </c>
      <c r="AR136" s="92" t="s">
        <v>70</v>
      </c>
      <c r="AT136" s="92" t="s">
        <v>68</v>
      </c>
      <c r="AU136" s="92" t="s">
        <v>71</v>
      </c>
      <c r="AY136" s="7" t="s">
        <v>67</v>
      </c>
      <c r="BE136" s="93">
        <f>IF(N136="základná",J136,0)</f>
        <v>0</v>
      </c>
      <c r="BF136" s="93">
        <f>IF(N136="znížená",J136,0)</f>
        <v>0</v>
      </c>
      <c r="BG136" s="93">
        <f>IF(N136="zákl. prenesená",J136,0)</f>
        <v>0</v>
      </c>
      <c r="BH136" s="93">
        <f>IF(N136="zníž. prenesená",J136,0)</f>
        <v>0</v>
      </c>
      <c r="BI136" s="93">
        <f>IF(N136="nulová",J136,0)</f>
        <v>0</v>
      </c>
      <c r="BJ136" s="7" t="s">
        <v>71</v>
      </c>
      <c r="BK136" s="94">
        <f>ROUND(I136*H136,3)</f>
        <v>0</v>
      </c>
      <c r="BL136" s="7" t="s">
        <v>70</v>
      </c>
      <c r="BM136" s="92" t="s">
        <v>86</v>
      </c>
    </row>
    <row r="137" spans="2:65" s="1" customFormat="1" ht="9.6" hidden="1" customHeight="1">
      <c r="B137" s="132"/>
      <c r="C137" s="84"/>
      <c r="D137" s="84"/>
      <c r="E137" s="85"/>
      <c r="F137" s="86"/>
      <c r="G137" s="87"/>
      <c r="H137" s="88"/>
      <c r="I137" s="88"/>
      <c r="J137" s="88"/>
      <c r="L137" s="15"/>
      <c r="M137" s="95"/>
      <c r="T137" s="28"/>
      <c r="AT137" s="7" t="s">
        <v>82</v>
      </c>
      <c r="AU137" s="7" t="s">
        <v>71</v>
      </c>
    </row>
    <row r="138" spans="2:65" s="6" customFormat="1" ht="9.6" hidden="1" customHeight="1">
      <c r="B138" s="74"/>
      <c r="C138" s="117"/>
      <c r="D138" s="117"/>
      <c r="E138" s="118"/>
      <c r="F138" s="119"/>
      <c r="G138" s="120"/>
      <c r="H138" s="121"/>
      <c r="I138" s="121"/>
      <c r="J138" s="121"/>
      <c r="L138" s="74"/>
      <c r="M138" s="78"/>
      <c r="P138" s="79">
        <f>SUM(P139:P143)</f>
        <v>0</v>
      </c>
      <c r="R138" s="79">
        <f>SUM(R139:R143)</f>
        <v>0</v>
      </c>
      <c r="T138" s="80">
        <f>SUM(T139:T143)</f>
        <v>0</v>
      </c>
      <c r="AR138" s="75" t="s">
        <v>41</v>
      </c>
      <c r="AT138" s="81" t="s">
        <v>39</v>
      </c>
      <c r="AU138" s="81" t="s">
        <v>41</v>
      </c>
      <c r="AY138" s="75" t="s">
        <v>67</v>
      </c>
      <c r="BK138" s="82">
        <f>SUM(BK139:BK143)</f>
        <v>0</v>
      </c>
    </row>
    <row r="139" spans="2:65" s="1" customFormat="1" ht="9.6" hidden="1" customHeight="1">
      <c r="B139" s="83"/>
      <c r="C139" s="84"/>
      <c r="D139" s="84"/>
      <c r="E139" s="85"/>
      <c r="F139" s="106"/>
      <c r="G139" s="87"/>
      <c r="H139" s="88"/>
      <c r="I139" s="88"/>
      <c r="J139" s="88"/>
      <c r="K139" s="86" t="s">
        <v>0</v>
      </c>
      <c r="L139" s="15"/>
      <c r="M139" s="89" t="s">
        <v>0</v>
      </c>
      <c r="N139" s="62" t="s">
        <v>23</v>
      </c>
      <c r="O139" s="90">
        <v>0</v>
      </c>
      <c r="P139" s="90">
        <f>O139*H139</f>
        <v>0</v>
      </c>
      <c r="Q139" s="90">
        <v>0</v>
      </c>
      <c r="R139" s="90">
        <f>Q139*H139</f>
        <v>0</v>
      </c>
      <c r="S139" s="90">
        <v>0</v>
      </c>
      <c r="T139" s="91">
        <f>S139*H139</f>
        <v>0</v>
      </c>
      <c r="AR139" s="92" t="s">
        <v>70</v>
      </c>
      <c r="AT139" s="92" t="s">
        <v>68</v>
      </c>
      <c r="AU139" s="92" t="s">
        <v>71</v>
      </c>
      <c r="AY139" s="7" t="s">
        <v>67</v>
      </c>
      <c r="BE139" s="93">
        <f>IF(N139="základná",J139,0)</f>
        <v>0</v>
      </c>
      <c r="BF139" s="93">
        <f>IF(N139="znížená",J139,0)</f>
        <v>0</v>
      </c>
      <c r="BG139" s="93">
        <f>IF(N139="zákl. prenesená",J139,0)</f>
        <v>0</v>
      </c>
      <c r="BH139" s="93">
        <f>IF(N139="zníž. prenesená",J139,0)</f>
        <v>0</v>
      </c>
      <c r="BI139" s="93">
        <f>IF(N139="nulová",J139,0)</f>
        <v>0</v>
      </c>
      <c r="BJ139" s="7" t="s">
        <v>71</v>
      </c>
      <c r="BK139" s="94">
        <f>ROUND(I139*H139,3)</f>
        <v>0</v>
      </c>
      <c r="BL139" s="7" t="s">
        <v>70</v>
      </c>
      <c r="BM139" s="92" t="s">
        <v>84</v>
      </c>
    </row>
    <row r="140" spans="2:65" s="1" customFormat="1" ht="9.6" hidden="1" customHeight="1">
      <c r="B140" s="83"/>
      <c r="C140" s="84"/>
      <c r="D140" s="84"/>
      <c r="E140" s="85"/>
      <c r="F140" s="86"/>
      <c r="G140" s="87"/>
      <c r="H140" s="88"/>
      <c r="I140" s="88"/>
      <c r="J140" s="88"/>
      <c r="K140" s="86"/>
      <c r="L140" s="15"/>
      <c r="M140" s="89"/>
      <c r="N140" s="62"/>
      <c r="O140" s="90"/>
      <c r="P140" s="90"/>
      <c r="Q140" s="90"/>
      <c r="R140" s="90"/>
      <c r="S140" s="90"/>
      <c r="T140" s="91"/>
      <c r="AR140" s="92"/>
      <c r="AT140" s="92"/>
      <c r="AU140" s="92"/>
      <c r="AY140" s="7"/>
      <c r="BE140" s="93"/>
      <c r="BF140" s="93"/>
      <c r="BG140" s="93"/>
      <c r="BH140" s="93"/>
      <c r="BI140" s="93"/>
      <c r="BJ140" s="7"/>
      <c r="BK140" s="94"/>
      <c r="BL140" s="7"/>
      <c r="BM140" s="92"/>
    </row>
    <row r="141" spans="2:65" s="1" customFormat="1" ht="9.6" hidden="1" customHeight="1">
      <c r="B141" s="83"/>
      <c r="C141" s="84"/>
      <c r="D141" s="84"/>
      <c r="E141" s="85"/>
      <c r="F141" s="106"/>
      <c r="G141" s="87"/>
      <c r="H141" s="88"/>
      <c r="I141" s="88"/>
      <c r="J141" s="88"/>
      <c r="K141" s="86" t="s">
        <v>0</v>
      </c>
      <c r="L141" s="15"/>
      <c r="M141" s="89" t="s">
        <v>0</v>
      </c>
      <c r="N141" s="62" t="s">
        <v>23</v>
      </c>
      <c r="O141" s="90">
        <v>0</v>
      </c>
      <c r="P141" s="90">
        <f>O141*H141</f>
        <v>0</v>
      </c>
      <c r="Q141" s="90">
        <v>0</v>
      </c>
      <c r="R141" s="90">
        <f>Q141*H141</f>
        <v>0</v>
      </c>
      <c r="S141" s="90">
        <v>0</v>
      </c>
      <c r="T141" s="91">
        <f>S141*H141</f>
        <v>0</v>
      </c>
      <c r="AR141" s="92" t="s">
        <v>70</v>
      </c>
      <c r="AT141" s="92" t="s">
        <v>68</v>
      </c>
      <c r="AU141" s="92" t="s">
        <v>71</v>
      </c>
      <c r="AY141" s="7" t="s">
        <v>67</v>
      </c>
      <c r="BE141" s="93">
        <f>IF(N141="základná",J141,0)</f>
        <v>0</v>
      </c>
      <c r="BF141" s="93">
        <f>IF(N141="znížená",J141,0)</f>
        <v>0</v>
      </c>
      <c r="BG141" s="93">
        <f>IF(N141="zákl. prenesená",J141,0)</f>
        <v>0</v>
      </c>
      <c r="BH141" s="93">
        <f>IF(N141="zníž. prenesená",J141,0)</f>
        <v>0</v>
      </c>
      <c r="BI141" s="93">
        <f>IF(N141="nulová",J141,0)</f>
        <v>0</v>
      </c>
      <c r="BJ141" s="7" t="s">
        <v>71</v>
      </c>
      <c r="BK141" s="94">
        <f>ROUND(I141*H141,3)</f>
        <v>0</v>
      </c>
      <c r="BL141" s="7" t="s">
        <v>70</v>
      </c>
      <c r="BM141" s="92" t="s">
        <v>85</v>
      </c>
    </row>
    <row r="142" spans="2:65" s="1" customFormat="1" ht="9.6" hidden="1" customHeight="1">
      <c r="B142" s="83"/>
      <c r="C142" s="84"/>
      <c r="D142" s="84"/>
      <c r="E142" s="85"/>
      <c r="F142" s="86"/>
      <c r="G142" s="87"/>
      <c r="H142" s="88"/>
      <c r="I142" s="88"/>
      <c r="J142" s="88"/>
      <c r="K142" s="86"/>
      <c r="L142" s="15"/>
      <c r="M142" s="89"/>
      <c r="N142" s="62"/>
      <c r="O142" s="90"/>
      <c r="P142" s="90"/>
      <c r="Q142" s="90"/>
      <c r="R142" s="90"/>
      <c r="S142" s="90"/>
      <c r="T142" s="91"/>
      <c r="AR142" s="92"/>
      <c r="AT142" s="92"/>
      <c r="AU142" s="92"/>
      <c r="AY142" s="7"/>
      <c r="BE142" s="93"/>
      <c r="BF142" s="93"/>
      <c r="BG142" s="93"/>
      <c r="BH142" s="93"/>
      <c r="BI142" s="93"/>
      <c r="BJ142" s="7"/>
      <c r="BK142" s="94"/>
      <c r="BL142" s="7"/>
      <c r="BM142" s="92"/>
    </row>
    <row r="143" spans="2:65" s="1" customFormat="1" ht="10.15" customHeight="1">
      <c r="B143" s="83"/>
      <c r="C143" s="84"/>
      <c r="D143" s="84"/>
      <c r="E143" s="85"/>
      <c r="F143" s="106"/>
      <c r="G143" s="87"/>
      <c r="H143" s="88"/>
      <c r="I143" s="88"/>
      <c r="J143" s="88"/>
      <c r="K143" s="86" t="s">
        <v>0</v>
      </c>
      <c r="L143" s="15"/>
      <c r="M143" s="96" t="s">
        <v>0</v>
      </c>
      <c r="N143" s="97" t="s">
        <v>23</v>
      </c>
      <c r="O143" s="98">
        <v>0</v>
      </c>
      <c r="P143" s="98">
        <f>O143*H143</f>
        <v>0</v>
      </c>
      <c r="Q143" s="98">
        <v>0</v>
      </c>
      <c r="R143" s="98">
        <f>Q143*H143</f>
        <v>0</v>
      </c>
      <c r="S143" s="98">
        <v>0</v>
      </c>
      <c r="T143" s="99">
        <f>S143*H143</f>
        <v>0</v>
      </c>
      <c r="AR143" s="92" t="s">
        <v>70</v>
      </c>
      <c r="AT143" s="92" t="s">
        <v>68</v>
      </c>
      <c r="AU143" s="92" t="s">
        <v>71</v>
      </c>
      <c r="AY143" s="7" t="s">
        <v>67</v>
      </c>
      <c r="BE143" s="93">
        <f>IF(N143="základná",J143,0)</f>
        <v>0</v>
      </c>
      <c r="BF143" s="93">
        <f>IF(N143="znížená",J143,0)</f>
        <v>0</v>
      </c>
      <c r="BG143" s="93">
        <f>IF(N143="zákl. prenesená",J143,0)</f>
        <v>0</v>
      </c>
      <c r="BH143" s="93">
        <f>IF(N143="zníž. prenesená",J143,0)</f>
        <v>0</v>
      </c>
      <c r="BI143" s="93">
        <f>IF(N143="nulová",J143,0)</f>
        <v>0</v>
      </c>
      <c r="BJ143" s="7" t="s">
        <v>71</v>
      </c>
      <c r="BK143" s="94">
        <f>ROUND(I143*H143,3)</f>
        <v>0</v>
      </c>
      <c r="BL143" s="7" t="s">
        <v>70</v>
      </c>
      <c r="BM143" s="92" t="s">
        <v>86</v>
      </c>
    </row>
    <row r="144" spans="2:65" s="1" customFormat="1" ht="10.15" customHeight="1">
      <c r="B144" s="83"/>
      <c r="C144" s="100"/>
      <c r="D144" s="100"/>
      <c r="E144" s="101"/>
      <c r="F144" s="106"/>
      <c r="G144" s="103"/>
      <c r="H144" s="104"/>
      <c r="I144" s="104"/>
      <c r="J144" s="104"/>
      <c r="K144" s="102"/>
      <c r="L144" s="15"/>
      <c r="M144" s="105"/>
      <c r="N144" s="62"/>
      <c r="O144" s="90"/>
      <c r="P144" s="90"/>
      <c r="Q144" s="90"/>
      <c r="R144" s="90"/>
      <c r="S144" s="90"/>
      <c r="T144" s="90"/>
      <c r="AR144" s="92"/>
      <c r="AT144" s="92"/>
      <c r="AU144" s="92"/>
      <c r="AY144" s="7"/>
      <c r="BE144" s="93"/>
      <c r="BF144" s="93"/>
      <c r="BG144" s="93"/>
      <c r="BH144" s="93"/>
      <c r="BI144" s="93"/>
      <c r="BJ144" s="7"/>
      <c r="BK144" s="94"/>
      <c r="BL144" s="7"/>
      <c r="BM144" s="92"/>
    </row>
    <row r="145" spans="2:65" s="1" customFormat="1" ht="10.15" customHeight="1"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15"/>
    </row>
    <row r="146" spans="2:65" ht="28.15" customHeight="1">
      <c r="C146" t="s">
        <v>91</v>
      </c>
    </row>
    <row r="147" spans="2:65" s="6" customFormat="1" ht="24.6" customHeight="1">
      <c r="B147" s="133"/>
      <c r="C147" s="134"/>
      <c r="D147" s="135"/>
      <c r="E147" s="149" t="s">
        <v>93</v>
      </c>
      <c r="F147" s="149"/>
      <c r="G147" s="150"/>
      <c r="H147" s="150"/>
      <c r="I147" s="150"/>
      <c r="J147" s="151">
        <f>SUM(J148:J162)</f>
        <v>7966.08</v>
      </c>
      <c r="L147" s="74"/>
      <c r="M147" s="78"/>
      <c r="P147" s="79">
        <f>P148</f>
        <v>0</v>
      </c>
      <c r="R147" s="79">
        <f>R148</f>
        <v>0</v>
      </c>
      <c r="T147" s="80">
        <f>T148</f>
        <v>0</v>
      </c>
      <c r="AR147" s="75" t="s">
        <v>41</v>
      </c>
      <c r="AT147" s="81" t="s">
        <v>39</v>
      </c>
      <c r="AU147" s="81" t="s">
        <v>41</v>
      </c>
      <c r="AY147" s="75" t="s">
        <v>67</v>
      </c>
      <c r="BK147" s="82">
        <f>BK148</f>
        <v>139.76</v>
      </c>
    </row>
    <row r="148" spans="2:65" s="108" customFormat="1" ht="29.45" customHeight="1">
      <c r="B148" s="83"/>
      <c r="C148" s="84" t="s">
        <v>41</v>
      </c>
      <c r="D148" s="84" t="s">
        <v>68</v>
      </c>
      <c r="E148" s="85" t="s">
        <v>112</v>
      </c>
      <c r="F148" s="110" t="s">
        <v>101</v>
      </c>
      <c r="G148" s="87" t="s">
        <v>69</v>
      </c>
      <c r="H148" s="88">
        <v>8</v>
      </c>
      <c r="I148" s="88">
        <v>17.47</v>
      </c>
      <c r="J148" s="88">
        <f>ROUND(I148*H148,3)</f>
        <v>139.76</v>
      </c>
      <c r="K148" s="86" t="s">
        <v>0</v>
      </c>
      <c r="L148" s="15"/>
      <c r="M148" s="89" t="s">
        <v>0</v>
      </c>
      <c r="N148" s="62" t="s">
        <v>23</v>
      </c>
      <c r="O148" s="90">
        <v>0</v>
      </c>
      <c r="P148" s="90">
        <f>O148*H148</f>
        <v>0</v>
      </c>
      <c r="Q148" s="90">
        <v>0</v>
      </c>
      <c r="R148" s="90">
        <f>Q148*H148</f>
        <v>0</v>
      </c>
      <c r="S148" s="90">
        <v>0</v>
      </c>
      <c r="T148" s="91">
        <f>S148*H148</f>
        <v>0</v>
      </c>
      <c r="AR148" s="92" t="s">
        <v>70</v>
      </c>
      <c r="AT148" s="92" t="s">
        <v>68</v>
      </c>
      <c r="AU148" s="92" t="s">
        <v>71</v>
      </c>
      <c r="AY148" s="7" t="s">
        <v>67</v>
      </c>
      <c r="BE148" s="93">
        <f>IF(N148="základná",J148,0)</f>
        <v>0</v>
      </c>
      <c r="BF148" s="93">
        <f>IF(N148="znížená",J148,0)</f>
        <v>139.76</v>
      </c>
      <c r="BG148" s="93">
        <f>IF(N148="zákl. prenesená",J148,0)</f>
        <v>0</v>
      </c>
      <c r="BH148" s="93">
        <f>IF(N148="zníž. prenesená",J148,0)</f>
        <v>0</v>
      </c>
      <c r="BI148" s="93">
        <f>IF(N148="nulová",J148,0)</f>
        <v>0</v>
      </c>
      <c r="BJ148" s="7" t="s">
        <v>71</v>
      </c>
      <c r="BK148" s="94">
        <f>ROUND(I148*H148,3)</f>
        <v>139.76</v>
      </c>
      <c r="BL148" s="7" t="s">
        <v>70</v>
      </c>
      <c r="BM148" s="92" t="s">
        <v>72</v>
      </c>
    </row>
    <row r="149" spans="2:65" s="108" customFormat="1" ht="46.15" customHeight="1">
      <c r="B149" s="83"/>
      <c r="C149" s="84"/>
      <c r="D149" s="84"/>
      <c r="E149" s="109"/>
      <c r="F149" s="86" t="s">
        <v>99</v>
      </c>
      <c r="G149" s="87"/>
      <c r="H149" s="88"/>
      <c r="I149" s="88"/>
      <c r="J149" s="88"/>
      <c r="K149" s="102"/>
      <c r="L149" s="15"/>
      <c r="M149" s="89"/>
      <c r="N149" s="62"/>
      <c r="O149" s="90"/>
      <c r="P149" s="90"/>
      <c r="Q149" s="90"/>
      <c r="R149" s="90"/>
      <c r="S149" s="90"/>
      <c r="T149" s="91"/>
      <c r="AR149" s="92"/>
      <c r="AT149" s="92"/>
      <c r="AU149" s="92"/>
      <c r="AY149" s="7"/>
      <c r="BE149" s="93"/>
      <c r="BF149" s="93"/>
      <c r="BG149" s="93"/>
      <c r="BH149" s="93"/>
      <c r="BI149" s="93"/>
      <c r="BJ149" s="7"/>
      <c r="BK149" s="94"/>
      <c r="BL149" s="7"/>
      <c r="BM149" s="92"/>
    </row>
    <row r="150" spans="2:65" s="6" customFormat="1" ht="22.9" customHeight="1">
      <c r="B150" s="74"/>
      <c r="C150" s="84">
        <v>2</v>
      </c>
      <c r="D150" s="84" t="s">
        <v>68</v>
      </c>
      <c r="E150" s="85" t="s">
        <v>113</v>
      </c>
      <c r="F150" s="86" t="s">
        <v>79</v>
      </c>
      <c r="G150" s="87" t="s">
        <v>80</v>
      </c>
      <c r="H150" s="88">
        <v>1</v>
      </c>
      <c r="I150" s="88">
        <v>76.14</v>
      </c>
      <c r="J150" s="88">
        <f>ROUND(I150*H150,3)</f>
        <v>76.14</v>
      </c>
      <c r="L150" s="74"/>
      <c r="M150" s="78"/>
      <c r="P150" s="79">
        <f>SUM(P151:P155)</f>
        <v>0</v>
      </c>
      <c r="R150" s="79">
        <f>SUM(R151:R155)</f>
        <v>0</v>
      </c>
      <c r="T150" s="80">
        <f>SUM(T151:T155)</f>
        <v>0</v>
      </c>
      <c r="AR150" s="75" t="s">
        <v>41</v>
      </c>
      <c r="AT150" s="81" t="s">
        <v>39</v>
      </c>
      <c r="AU150" s="81" t="s">
        <v>41</v>
      </c>
      <c r="AY150" s="75" t="s">
        <v>67</v>
      </c>
      <c r="BK150" s="82">
        <f>SUM(BK151:BK155)</f>
        <v>1101.5999999999999</v>
      </c>
    </row>
    <row r="151" spans="2:65" s="108" customFormat="1" ht="48" customHeight="1">
      <c r="B151" s="83"/>
      <c r="C151" s="84"/>
      <c r="D151" s="84"/>
      <c r="E151" s="85"/>
      <c r="F151" s="106" t="s">
        <v>124</v>
      </c>
      <c r="G151" s="87"/>
      <c r="H151" s="158"/>
      <c r="I151" s="88"/>
      <c r="J151" s="88"/>
      <c r="K151" s="86" t="s">
        <v>0</v>
      </c>
      <c r="L151" s="15"/>
      <c r="M151" s="89" t="s">
        <v>0</v>
      </c>
      <c r="N151" s="62" t="s">
        <v>23</v>
      </c>
      <c r="O151" s="90">
        <v>0</v>
      </c>
      <c r="P151" s="90">
        <f>O151*H151</f>
        <v>0</v>
      </c>
      <c r="Q151" s="90">
        <v>0</v>
      </c>
      <c r="R151" s="90">
        <f>Q151*H151</f>
        <v>0</v>
      </c>
      <c r="S151" s="90">
        <v>0</v>
      </c>
      <c r="T151" s="91">
        <f>S151*H151</f>
        <v>0</v>
      </c>
      <c r="AR151" s="92" t="s">
        <v>70</v>
      </c>
      <c r="AT151" s="92" t="s">
        <v>68</v>
      </c>
      <c r="AU151" s="92" t="s">
        <v>71</v>
      </c>
      <c r="AY151" s="7" t="s">
        <v>67</v>
      </c>
      <c r="BE151" s="93">
        <f>IF(N151="základná",J151,0)</f>
        <v>0</v>
      </c>
      <c r="BF151" s="93">
        <f>IF(N151="znížená",J151,0)</f>
        <v>0</v>
      </c>
      <c r="BG151" s="93">
        <f>IF(N151="zákl. prenesená",J151,0)</f>
        <v>0</v>
      </c>
      <c r="BH151" s="93">
        <f>IF(N151="zníž. prenesená",J151,0)</f>
        <v>0</v>
      </c>
      <c r="BI151" s="93">
        <f>IF(N151="nulová",J151,0)</f>
        <v>0</v>
      </c>
      <c r="BJ151" s="7" t="s">
        <v>71</v>
      </c>
      <c r="BK151" s="94">
        <f>ROUND(I151*H151,3)</f>
        <v>0</v>
      </c>
      <c r="BL151" s="7" t="s">
        <v>70</v>
      </c>
      <c r="BM151" s="92" t="s">
        <v>75</v>
      </c>
    </row>
    <row r="152" spans="2:65" s="108" customFormat="1" ht="36" customHeight="1">
      <c r="B152" s="83"/>
      <c r="C152" s="84">
        <v>3</v>
      </c>
      <c r="D152" s="84" t="s">
        <v>68</v>
      </c>
      <c r="E152" s="85" t="s">
        <v>114</v>
      </c>
      <c r="F152" s="86" t="s">
        <v>104</v>
      </c>
      <c r="G152" s="87" t="s">
        <v>69</v>
      </c>
      <c r="H152" s="88">
        <v>204</v>
      </c>
      <c r="I152" s="88">
        <v>0.27</v>
      </c>
      <c r="J152" s="88">
        <f>ROUND(I152*H152,3)</f>
        <v>55.08</v>
      </c>
      <c r="K152" s="86"/>
      <c r="L152" s="15"/>
      <c r="M152" s="89"/>
      <c r="N152" s="62"/>
      <c r="O152" s="90"/>
      <c r="P152" s="90"/>
      <c r="Q152" s="90"/>
      <c r="R152" s="90"/>
      <c r="S152" s="90"/>
      <c r="T152" s="91"/>
      <c r="AR152" s="92"/>
      <c r="AT152" s="92"/>
      <c r="AU152" s="92"/>
      <c r="AY152" s="7"/>
      <c r="BE152" s="93"/>
      <c r="BF152" s="93"/>
      <c r="BG152" s="93"/>
      <c r="BH152" s="93"/>
      <c r="BI152" s="93"/>
      <c r="BJ152" s="7"/>
      <c r="BK152" s="94"/>
      <c r="BL152" s="7"/>
      <c r="BM152" s="92"/>
    </row>
    <row r="153" spans="2:65" s="108" customFormat="1" ht="23.45" customHeight="1">
      <c r="B153" s="83"/>
      <c r="C153" s="84">
        <v>4</v>
      </c>
      <c r="D153" s="84" t="s">
        <v>68</v>
      </c>
      <c r="E153" s="161" t="s">
        <v>118</v>
      </c>
      <c r="F153" s="162" t="s">
        <v>119</v>
      </c>
      <c r="G153" s="87" t="s">
        <v>69</v>
      </c>
      <c r="H153" s="88">
        <v>210</v>
      </c>
      <c r="I153" s="88">
        <v>4.26</v>
      </c>
      <c r="J153" s="88">
        <f>ROUND(I153*H153,3)</f>
        <v>894.6</v>
      </c>
      <c r="K153" s="86" t="s">
        <v>0</v>
      </c>
      <c r="L153" s="15"/>
      <c r="M153" s="89" t="s">
        <v>0</v>
      </c>
      <c r="N153" s="62" t="s">
        <v>23</v>
      </c>
      <c r="O153" s="90">
        <v>0</v>
      </c>
      <c r="P153" s="90">
        <f>O153*H153</f>
        <v>0</v>
      </c>
      <c r="Q153" s="90">
        <v>0</v>
      </c>
      <c r="R153" s="90">
        <f>Q153*H153</f>
        <v>0</v>
      </c>
      <c r="S153" s="90">
        <v>0</v>
      </c>
      <c r="T153" s="91">
        <f>S153*H153</f>
        <v>0</v>
      </c>
      <c r="AR153" s="92" t="s">
        <v>70</v>
      </c>
      <c r="AT153" s="92" t="s">
        <v>68</v>
      </c>
      <c r="AU153" s="92" t="s">
        <v>71</v>
      </c>
      <c r="AY153" s="7" t="s">
        <v>67</v>
      </c>
      <c r="BE153" s="93">
        <f>IF(N153="základná",J153,0)</f>
        <v>0</v>
      </c>
      <c r="BF153" s="93">
        <f>IF(N153="znížená",J153,0)</f>
        <v>894.6</v>
      </c>
      <c r="BG153" s="93">
        <f>IF(N153="zákl. prenesená",J153,0)</f>
        <v>0</v>
      </c>
      <c r="BH153" s="93">
        <f>IF(N153="zníž. prenesená",J153,0)</f>
        <v>0</v>
      </c>
      <c r="BI153" s="93">
        <f>IF(N153="nulová",J153,0)</f>
        <v>0</v>
      </c>
      <c r="BJ153" s="7" t="s">
        <v>71</v>
      </c>
      <c r="BK153" s="94">
        <f>ROUND(I153*H153,3)</f>
        <v>894.6</v>
      </c>
      <c r="BL153" s="7" t="s">
        <v>70</v>
      </c>
      <c r="BM153" s="92" t="s">
        <v>77</v>
      </c>
    </row>
    <row r="154" spans="2:65" s="108" customFormat="1" ht="24.6" customHeight="1">
      <c r="B154" s="83"/>
      <c r="C154" s="84"/>
      <c r="D154" s="84"/>
      <c r="E154" s="85"/>
      <c r="F154" s="106" t="s">
        <v>106</v>
      </c>
      <c r="G154" s="87"/>
      <c r="H154" s="158"/>
      <c r="I154" s="88"/>
      <c r="J154" s="88"/>
      <c r="K154" s="86"/>
      <c r="L154" s="15"/>
      <c r="M154" s="89"/>
      <c r="N154" s="62"/>
      <c r="O154" s="90"/>
      <c r="P154" s="90"/>
      <c r="Q154" s="90"/>
      <c r="R154" s="90"/>
      <c r="S154" s="90"/>
      <c r="T154" s="91"/>
      <c r="AR154" s="92"/>
      <c r="AT154" s="92"/>
      <c r="AU154" s="92"/>
      <c r="AY154" s="7"/>
      <c r="BE154" s="93"/>
      <c r="BF154" s="93"/>
      <c r="BG154" s="93"/>
      <c r="BH154" s="93"/>
      <c r="BI154" s="93"/>
      <c r="BJ154" s="7"/>
      <c r="BK154" s="94"/>
      <c r="BL154" s="7"/>
      <c r="BM154" s="92"/>
    </row>
    <row r="155" spans="2:65" s="108" customFormat="1" ht="37.9" customHeight="1">
      <c r="B155" s="83"/>
      <c r="C155" s="84">
        <v>5</v>
      </c>
      <c r="D155" s="84" t="s">
        <v>68</v>
      </c>
      <c r="E155" s="85" t="s">
        <v>73</v>
      </c>
      <c r="F155" s="86" t="s">
        <v>74</v>
      </c>
      <c r="G155" s="87" t="s">
        <v>69</v>
      </c>
      <c r="H155" s="88">
        <v>414</v>
      </c>
      <c r="I155" s="88">
        <v>0.5</v>
      </c>
      <c r="J155" s="88">
        <f>ROUND(I155*H155,3)</f>
        <v>207</v>
      </c>
      <c r="K155" s="86" t="s">
        <v>0</v>
      </c>
      <c r="L155" s="15"/>
      <c r="M155" s="89" t="s">
        <v>0</v>
      </c>
      <c r="N155" s="62" t="s">
        <v>23</v>
      </c>
      <c r="O155" s="90">
        <v>0</v>
      </c>
      <c r="P155" s="90">
        <f>O155*H155</f>
        <v>0</v>
      </c>
      <c r="Q155" s="90">
        <v>0</v>
      </c>
      <c r="R155" s="90">
        <f>Q155*H155</f>
        <v>0</v>
      </c>
      <c r="S155" s="90">
        <v>0</v>
      </c>
      <c r="T155" s="91">
        <f>S155*H155</f>
        <v>0</v>
      </c>
      <c r="AR155" s="92" t="s">
        <v>70</v>
      </c>
      <c r="AT155" s="92" t="s">
        <v>68</v>
      </c>
      <c r="AU155" s="92" t="s">
        <v>71</v>
      </c>
      <c r="AY155" s="7" t="s">
        <v>67</v>
      </c>
      <c r="BE155" s="93">
        <f>IF(N155="základná",J155,0)</f>
        <v>0</v>
      </c>
      <c r="BF155" s="93">
        <f>IF(N155="znížená",J155,0)</f>
        <v>207</v>
      </c>
      <c r="BG155" s="93">
        <f>IF(N155="zákl. prenesená",J155,0)</f>
        <v>0</v>
      </c>
      <c r="BH155" s="93">
        <f>IF(N155="zníž. prenesená",J155,0)</f>
        <v>0</v>
      </c>
      <c r="BI155" s="93">
        <f>IF(N155="nulová",J155,0)</f>
        <v>0</v>
      </c>
      <c r="BJ155" s="7" t="s">
        <v>71</v>
      </c>
      <c r="BK155" s="94">
        <f>ROUND(I155*H155,3)</f>
        <v>207</v>
      </c>
      <c r="BL155" s="7" t="s">
        <v>70</v>
      </c>
      <c r="BM155" s="92" t="s">
        <v>78</v>
      </c>
    </row>
    <row r="156" spans="2:65" s="108" customFormat="1" ht="27" customHeight="1">
      <c r="B156" s="83"/>
      <c r="C156" s="84">
        <v>6</v>
      </c>
      <c r="D156" s="84" t="s">
        <v>68</v>
      </c>
      <c r="E156" s="111" t="s">
        <v>115</v>
      </c>
      <c r="F156" s="86" t="s">
        <v>88</v>
      </c>
      <c r="G156" s="87" t="s">
        <v>76</v>
      </c>
      <c r="H156" s="88">
        <v>25</v>
      </c>
      <c r="I156" s="88">
        <v>106.42</v>
      </c>
      <c r="J156" s="88">
        <f>ROUND(I156*H156,3)</f>
        <v>2660.5</v>
      </c>
      <c r="K156" s="102"/>
      <c r="L156" s="15"/>
      <c r="M156" s="89"/>
      <c r="N156" s="62"/>
      <c r="O156" s="90"/>
      <c r="P156" s="90"/>
      <c r="Q156" s="90"/>
      <c r="R156" s="90"/>
      <c r="S156" s="90"/>
      <c r="T156" s="91"/>
      <c r="AR156" s="92"/>
      <c r="AT156" s="92"/>
      <c r="AU156" s="92"/>
      <c r="AY156" s="7"/>
      <c r="BE156" s="93"/>
      <c r="BF156" s="93"/>
      <c r="BG156" s="93"/>
      <c r="BH156" s="93"/>
      <c r="BI156" s="93"/>
      <c r="BJ156" s="7"/>
      <c r="BK156" s="94"/>
      <c r="BL156" s="7"/>
      <c r="BM156" s="92"/>
    </row>
    <row r="157" spans="2:65" s="6" customFormat="1" ht="66.599999999999994" customHeight="1">
      <c r="B157" s="74"/>
      <c r="C157" s="84"/>
      <c r="D157" s="84"/>
      <c r="E157" s="85"/>
      <c r="F157" s="106" t="s">
        <v>95</v>
      </c>
      <c r="G157" s="87"/>
      <c r="H157" s="88"/>
      <c r="I157" s="88"/>
      <c r="J157" s="88"/>
      <c r="L157" s="74"/>
      <c r="M157" s="78"/>
      <c r="P157" s="79">
        <f>SUM(P158:P161)</f>
        <v>0</v>
      </c>
      <c r="R157" s="79">
        <f>SUM(R158:R161)</f>
        <v>0</v>
      </c>
      <c r="T157" s="80">
        <f>SUM(T158:T161)</f>
        <v>0</v>
      </c>
      <c r="AR157" s="75" t="s">
        <v>41</v>
      </c>
      <c r="AT157" s="81" t="s">
        <v>39</v>
      </c>
      <c r="AU157" s="81" t="s">
        <v>41</v>
      </c>
      <c r="AY157" s="75" t="s">
        <v>67</v>
      </c>
      <c r="BK157" s="82">
        <f>SUM(BK158:BK161)</f>
        <v>3933</v>
      </c>
    </row>
    <row r="158" spans="2:65" s="108" customFormat="1" ht="37.15" customHeight="1">
      <c r="B158" s="83"/>
      <c r="C158" s="84">
        <v>7</v>
      </c>
      <c r="D158" s="84" t="s">
        <v>68</v>
      </c>
      <c r="E158" s="85" t="s">
        <v>116</v>
      </c>
      <c r="F158" s="116" t="s">
        <v>89</v>
      </c>
      <c r="G158" s="87" t="s">
        <v>69</v>
      </c>
      <c r="H158" s="88">
        <v>414</v>
      </c>
      <c r="I158" s="88">
        <v>9.5</v>
      </c>
      <c r="J158" s="88">
        <f>ROUND(I158*H158,3)</f>
        <v>3933</v>
      </c>
      <c r="K158" s="86" t="s">
        <v>0</v>
      </c>
      <c r="L158" s="15"/>
      <c r="M158" s="89" t="s">
        <v>0</v>
      </c>
      <c r="N158" s="62" t="s">
        <v>23</v>
      </c>
      <c r="O158" s="90">
        <v>0</v>
      </c>
      <c r="P158" s="90">
        <f>O158*H158</f>
        <v>0</v>
      </c>
      <c r="Q158" s="90">
        <v>0</v>
      </c>
      <c r="R158" s="90">
        <f>Q158*H158</f>
        <v>0</v>
      </c>
      <c r="S158" s="90">
        <v>0</v>
      </c>
      <c r="T158" s="91">
        <f>S158*H158</f>
        <v>0</v>
      </c>
      <c r="AR158" s="92" t="s">
        <v>70</v>
      </c>
      <c r="AT158" s="92" t="s">
        <v>68</v>
      </c>
      <c r="AU158" s="92" t="s">
        <v>71</v>
      </c>
      <c r="AY158" s="7" t="s">
        <v>67</v>
      </c>
      <c r="BE158" s="93">
        <f>IF(N158="základná",J158,0)</f>
        <v>0</v>
      </c>
      <c r="BF158" s="93">
        <f>IF(N158="znížená",J158,0)</f>
        <v>3933</v>
      </c>
      <c r="BG158" s="93">
        <f>IF(N158="zákl. prenesená",J158,0)</f>
        <v>0</v>
      </c>
      <c r="BH158" s="93">
        <f>IF(N158="zníž. prenesená",J158,0)</f>
        <v>0</v>
      </c>
      <c r="BI158" s="93">
        <f>IF(N158="nulová",J158,0)</f>
        <v>0</v>
      </c>
      <c r="BJ158" s="7" t="s">
        <v>71</v>
      </c>
      <c r="BK158" s="94">
        <f>ROUND(I158*H158,3)</f>
        <v>3933</v>
      </c>
      <c r="BL158" s="7" t="s">
        <v>70</v>
      </c>
      <c r="BM158" s="92" t="s">
        <v>81</v>
      </c>
    </row>
    <row r="159" spans="2:65" s="108" customFormat="1" ht="67.150000000000006" customHeight="1">
      <c r="B159" s="15"/>
      <c r="C159" s="84"/>
      <c r="D159" s="84"/>
      <c r="E159" s="85"/>
      <c r="F159" s="106" t="s">
        <v>90</v>
      </c>
      <c r="G159" s="87"/>
      <c r="H159" s="88"/>
      <c r="I159" s="88"/>
      <c r="J159" s="88"/>
      <c r="L159" s="15"/>
      <c r="M159" s="95"/>
      <c r="T159" s="28"/>
      <c r="AT159" s="7" t="s">
        <v>82</v>
      </c>
      <c r="AU159" s="7" t="s">
        <v>71</v>
      </c>
    </row>
    <row r="160" spans="2:65" s="108" customFormat="1" ht="12" customHeight="1">
      <c r="B160" s="83"/>
      <c r="C160" s="84"/>
      <c r="D160" s="84"/>
      <c r="E160" s="85"/>
      <c r="F160" s="86"/>
      <c r="G160" s="87"/>
      <c r="H160" s="88"/>
      <c r="I160" s="88"/>
      <c r="J160" s="88"/>
      <c r="K160" s="86" t="s">
        <v>0</v>
      </c>
      <c r="L160" s="15"/>
      <c r="M160" s="89" t="s">
        <v>0</v>
      </c>
      <c r="N160" s="62" t="s">
        <v>23</v>
      </c>
      <c r="O160" s="90">
        <v>0</v>
      </c>
      <c r="P160" s="90">
        <f>O160*H160</f>
        <v>0</v>
      </c>
      <c r="Q160" s="90">
        <v>0</v>
      </c>
      <c r="R160" s="90">
        <f>Q160*H160</f>
        <v>0</v>
      </c>
      <c r="S160" s="90">
        <v>0</v>
      </c>
      <c r="T160" s="91">
        <f>S160*H160</f>
        <v>0</v>
      </c>
      <c r="AR160" s="92" t="s">
        <v>70</v>
      </c>
      <c r="AT160" s="92" t="s">
        <v>68</v>
      </c>
      <c r="AU160" s="92" t="s">
        <v>71</v>
      </c>
      <c r="AY160" s="7" t="s">
        <v>67</v>
      </c>
      <c r="BE160" s="93">
        <f>IF(N160="základná",J160,0)</f>
        <v>0</v>
      </c>
      <c r="BF160" s="93">
        <f>IF(N160="znížená",J160,0)</f>
        <v>0</v>
      </c>
      <c r="BG160" s="93">
        <f>IF(N160="zákl. prenesená",J160,0)</f>
        <v>0</v>
      </c>
      <c r="BH160" s="93">
        <f>IF(N160="zníž. prenesená",J160,0)</f>
        <v>0</v>
      </c>
      <c r="BI160" s="93">
        <f>IF(N160="nulová",J160,0)</f>
        <v>0</v>
      </c>
      <c r="BJ160" s="7" t="s">
        <v>71</v>
      </c>
      <c r="BK160" s="94">
        <f>ROUND(I160*H160,3)</f>
        <v>0</v>
      </c>
      <c r="BL160" s="7" t="s">
        <v>70</v>
      </c>
      <c r="BM160" s="92" t="s">
        <v>83</v>
      </c>
    </row>
    <row r="161" spans="2:65" s="108" customFormat="1" ht="12">
      <c r="B161" s="15"/>
      <c r="C161" s="84"/>
      <c r="D161" s="84"/>
      <c r="E161" s="85"/>
      <c r="F161" s="86"/>
      <c r="G161" s="87"/>
      <c r="H161" s="88"/>
      <c r="I161" s="88"/>
      <c r="J161" s="88"/>
      <c r="L161" s="15"/>
      <c r="M161" s="95"/>
      <c r="T161" s="28"/>
      <c r="AT161" s="7" t="s">
        <v>82</v>
      </c>
      <c r="AU161" s="7" t="s">
        <v>71</v>
      </c>
    </row>
    <row r="162" spans="2:65" s="6" customFormat="1" ht="11.45" customHeight="1">
      <c r="B162" s="74"/>
      <c r="C162" s="84"/>
      <c r="D162" s="84"/>
      <c r="E162" s="85"/>
      <c r="F162" s="86"/>
      <c r="G162" s="87"/>
      <c r="H162" s="88"/>
      <c r="I162" s="88"/>
      <c r="J162" s="88"/>
      <c r="L162" s="74"/>
      <c r="M162" s="78"/>
      <c r="P162" s="79">
        <f>SUM(P163:P167)</f>
        <v>0</v>
      </c>
      <c r="R162" s="79">
        <f>SUM(R163:R167)</f>
        <v>0</v>
      </c>
      <c r="T162" s="80">
        <f>SUM(T163:T167)</f>
        <v>0</v>
      </c>
      <c r="AR162" s="75" t="s">
        <v>41</v>
      </c>
      <c r="AT162" s="81" t="s">
        <v>39</v>
      </c>
      <c r="AU162" s="81" t="s">
        <v>41</v>
      </c>
      <c r="AY162" s="75" t="s">
        <v>67</v>
      </c>
      <c r="BK162" s="82">
        <f>SUM(BK163:BK167)</f>
        <v>0</v>
      </c>
    </row>
    <row r="163" spans="2:65" s="108" customFormat="1" ht="1.9" customHeight="1">
      <c r="B163" s="83"/>
      <c r="C163" s="84"/>
      <c r="D163" s="84"/>
      <c r="E163" s="85"/>
      <c r="F163" s="86"/>
      <c r="G163" s="87"/>
      <c r="H163" s="88"/>
      <c r="I163" s="88"/>
      <c r="J163" s="88"/>
      <c r="K163" s="86" t="s">
        <v>0</v>
      </c>
      <c r="L163" s="15"/>
      <c r="M163" s="89" t="s">
        <v>0</v>
      </c>
      <c r="N163" s="62" t="s">
        <v>23</v>
      </c>
      <c r="O163" s="90">
        <v>0</v>
      </c>
      <c r="P163" s="90">
        <f>O163*H163</f>
        <v>0</v>
      </c>
      <c r="Q163" s="90">
        <v>0</v>
      </c>
      <c r="R163" s="90">
        <f>Q163*H163</f>
        <v>0</v>
      </c>
      <c r="S163" s="90">
        <v>0</v>
      </c>
      <c r="T163" s="91">
        <f>S163*H163</f>
        <v>0</v>
      </c>
      <c r="AR163" s="92" t="s">
        <v>70</v>
      </c>
      <c r="AT163" s="92" t="s">
        <v>68</v>
      </c>
      <c r="AU163" s="92" t="s">
        <v>71</v>
      </c>
      <c r="AY163" s="7" t="s">
        <v>67</v>
      </c>
      <c r="BE163" s="93">
        <f>IF(N163="základná",J163,0)</f>
        <v>0</v>
      </c>
      <c r="BF163" s="93">
        <f>IF(N163="znížená",J163,0)</f>
        <v>0</v>
      </c>
      <c r="BG163" s="93">
        <f>IF(N163="zákl. prenesená",J163,0)</f>
        <v>0</v>
      </c>
      <c r="BH163" s="93">
        <f>IF(N163="zníž. prenesená",J163,0)</f>
        <v>0</v>
      </c>
      <c r="BI163" s="93">
        <f>IF(N163="nulová",J163,0)</f>
        <v>0</v>
      </c>
      <c r="BJ163" s="7" t="s">
        <v>71</v>
      </c>
      <c r="BK163" s="94">
        <f>ROUND(I163*H163,3)</f>
        <v>0</v>
      </c>
      <c r="BL163" s="7" t="s">
        <v>70</v>
      </c>
      <c r="BM163" s="92" t="s">
        <v>84</v>
      </c>
    </row>
    <row r="164" spans="2:65" s="108" customFormat="1" ht="37.15" hidden="1" customHeight="1">
      <c r="B164" s="83"/>
      <c r="C164" s="84"/>
      <c r="D164" s="84"/>
      <c r="E164" s="85"/>
      <c r="F164" s="86"/>
      <c r="G164" s="87"/>
      <c r="H164" s="88"/>
      <c r="I164" s="88"/>
      <c r="J164" s="88"/>
      <c r="K164" s="86"/>
      <c r="L164" s="15"/>
      <c r="M164" s="89"/>
      <c r="N164" s="62"/>
      <c r="O164" s="90"/>
      <c r="P164" s="90"/>
      <c r="Q164" s="90"/>
      <c r="R164" s="90"/>
      <c r="S164" s="90"/>
      <c r="T164" s="91"/>
      <c r="AR164" s="92"/>
      <c r="AT164" s="92"/>
      <c r="AU164" s="92"/>
      <c r="AY164" s="7"/>
      <c r="BE164" s="93"/>
      <c r="BF164" s="93"/>
      <c r="BG164" s="93"/>
      <c r="BH164" s="93"/>
      <c r="BI164" s="93"/>
      <c r="BJ164" s="7"/>
      <c r="BK164" s="94"/>
      <c r="BL164" s="7"/>
      <c r="BM164" s="92"/>
    </row>
    <row r="165" spans="2:65" s="108" customFormat="1" ht="37.15" hidden="1" customHeight="1">
      <c r="B165" s="83"/>
      <c r="C165" s="84"/>
      <c r="D165" s="84"/>
      <c r="E165" s="85"/>
      <c r="F165" s="86"/>
      <c r="G165" s="87"/>
      <c r="H165" s="88"/>
      <c r="I165" s="88"/>
      <c r="J165" s="88"/>
      <c r="K165" s="86" t="s">
        <v>0</v>
      </c>
      <c r="L165" s="15"/>
      <c r="M165" s="89" t="s">
        <v>0</v>
      </c>
      <c r="N165" s="62" t="s">
        <v>23</v>
      </c>
      <c r="O165" s="90">
        <v>0</v>
      </c>
      <c r="P165" s="90">
        <f>O165*H165</f>
        <v>0</v>
      </c>
      <c r="Q165" s="90">
        <v>0</v>
      </c>
      <c r="R165" s="90">
        <f>Q165*H165</f>
        <v>0</v>
      </c>
      <c r="S165" s="90">
        <v>0</v>
      </c>
      <c r="T165" s="91">
        <f>S165*H165</f>
        <v>0</v>
      </c>
      <c r="AR165" s="92" t="s">
        <v>70</v>
      </c>
      <c r="AT165" s="92" t="s">
        <v>68</v>
      </c>
      <c r="AU165" s="92" t="s">
        <v>71</v>
      </c>
      <c r="AY165" s="7" t="s">
        <v>67</v>
      </c>
      <c r="BE165" s="93">
        <f>IF(N165="základná",J165,0)</f>
        <v>0</v>
      </c>
      <c r="BF165" s="93">
        <f>IF(N165="znížená",J165,0)</f>
        <v>0</v>
      </c>
      <c r="BG165" s="93">
        <f>IF(N165="zákl. prenesená",J165,0)</f>
        <v>0</v>
      </c>
      <c r="BH165" s="93">
        <f>IF(N165="zníž. prenesená",J165,0)</f>
        <v>0</v>
      </c>
      <c r="BI165" s="93">
        <f>IF(N165="nulová",J165,0)</f>
        <v>0</v>
      </c>
      <c r="BJ165" s="7" t="s">
        <v>71</v>
      </c>
      <c r="BK165" s="94">
        <f>ROUND(I165*H165,3)</f>
        <v>0</v>
      </c>
      <c r="BL165" s="7" t="s">
        <v>70</v>
      </c>
      <c r="BM165" s="92" t="s">
        <v>85</v>
      </c>
    </row>
    <row r="166" spans="2:65" s="108" customFormat="1" ht="37.15" hidden="1" customHeight="1">
      <c r="B166" s="83"/>
      <c r="C166" s="84"/>
      <c r="D166" s="84"/>
      <c r="E166" s="85"/>
      <c r="F166" s="86"/>
      <c r="G166" s="87"/>
      <c r="H166" s="88"/>
      <c r="I166" s="88"/>
      <c r="J166" s="88"/>
      <c r="K166" s="86"/>
      <c r="L166" s="15"/>
      <c r="M166" s="89"/>
      <c r="N166" s="62"/>
      <c r="O166" s="90"/>
      <c r="P166" s="90"/>
      <c r="Q166" s="90"/>
      <c r="R166" s="90"/>
      <c r="S166" s="90"/>
      <c r="T166" s="91"/>
      <c r="AR166" s="92"/>
      <c r="AT166" s="92"/>
      <c r="AU166" s="92"/>
      <c r="AY166" s="7"/>
      <c r="BE166" s="93"/>
      <c r="BF166" s="93"/>
      <c r="BG166" s="93"/>
      <c r="BH166" s="93"/>
      <c r="BI166" s="93"/>
      <c r="BJ166" s="7"/>
      <c r="BK166" s="94"/>
      <c r="BL166" s="7"/>
      <c r="BM166" s="92"/>
    </row>
    <row r="167" spans="2:65" s="108" customFormat="1" ht="14.45" customHeight="1">
      <c r="B167" s="83"/>
      <c r="C167" s="84"/>
      <c r="D167" s="84"/>
      <c r="E167" s="85"/>
      <c r="F167" s="106"/>
      <c r="G167" s="87"/>
      <c r="H167" s="88"/>
      <c r="I167" s="88"/>
      <c r="J167" s="88"/>
      <c r="K167" s="86" t="s">
        <v>0</v>
      </c>
      <c r="L167" s="15"/>
      <c r="M167" s="96" t="s">
        <v>0</v>
      </c>
      <c r="N167" s="97" t="s">
        <v>23</v>
      </c>
      <c r="O167" s="98">
        <v>0</v>
      </c>
      <c r="P167" s="98">
        <f>O167*H167</f>
        <v>0</v>
      </c>
      <c r="Q167" s="98">
        <v>0</v>
      </c>
      <c r="R167" s="98">
        <f>Q167*H167</f>
        <v>0</v>
      </c>
      <c r="S167" s="98">
        <v>0</v>
      </c>
      <c r="T167" s="99">
        <f>S167*H167</f>
        <v>0</v>
      </c>
      <c r="AR167" s="92" t="s">
        <v>70</v>
      </c>
      <c r="AT167" s="92" t="s">
        <v>68</v>
      </c>
      <c r="AU167" s="92" t="s">
        <v>71</v>
      </c>
      <c r="AY167" s="7" t="s">
        <v>67</v>
      </c>
      <c r="BE167" s="93">
        <f>IF(N167="základná",J167,0)</f>
        <v>0</v>
      </c>
      <c r="BF167" s="93">
        <f>IF(N167="znížená",J167,0)</f>
        <v>0</v>
      </c>
      <c r="BG167" s="93">
        <f>IF(N167="zákl. prenesená",J167,0)</f>
        <v>0</v>
      </c>
      <c r="BH167" s="93">
        <f>IF(N167="zníž. prenesená",J167,0)</f>
        <v>0</v>
      </c>
      <c r="BI167" s="93">
        <f>IF(N167="nulová",J167,0)</f>
        <v>0</v>
      </c>
      <c r="BJ167" s="7" t="s">
        <v>71</v>
      </c>
      <c r="BK167" s="94">
        <f>ROUND(I167*H167,3)</f>
        <v>0</v>
      </c>
      <c r="BL167" s="7" t="s">
        <v>70</v>
      </c>
      <c r="BM167" s="92" t="s">
        <v>86</v>
      </c>
    </row>
    <row r="168" spans="2:65" s="108" customFormat="1" ht="21" customHeight="1">
      <c r="B168" s="136"/>
      <c r="C168" s="122"/>
      <c r="D168" s="122"/>
      <c r="E168" s="123"/>
      <c r="F168" s="124"/>
      <c r="G168" s="125"/>
      <c r="H168" s="126"/>
      <c r="I168" s="126"/>
      <c r="J168" s="137"/>
      <c r="K168" s="102"/>
      <c r="L168" s="15"/>
      <c r="M168" s="105"/>
      <c r="N168" s="62"/>
      <c r="O168" s="90"/>
      <c r="P168" s="90"/>
      <c r="Q168" s="90"/>
      <c r="R168" s="90"/>
      <c r="S168" s="90"/>
      <c r="T168" s="90"/>
      <c r="AR168" s="92"/>
      <c r="AT168" s="92"/>
      <c r="AU168" s="92"/>
      <c r="AY168" s="7"/>
      <c r="BE168" s="93"/>
      <c r="BF168" s="93"/>
      <c r="BG168" s="93"/>
      <c r="BH168" s="93"/>
      <c r="BI168" s="93"/>
      <c r="BJ168" s="7"/>
      <c r="BK168" s="94"/>
      <c r="BL168" s="7"/>
      <c r="BM168" s="92"/>
    </row>
    <row r="169" spans="2:65" s="108" customFormat="1" ht="16.899999999999999" customHeight="1">
      <c r="B169" s="131"/>
      <c r="C169" s="131" t="s">
        <v>91</v>
      </c>
      <c r="D169" s="131"/>
      <c r="E169" s="131"/>
      <c r="F169" s="131"/>
      <c r="G169" s="131"/>
      <c r="H169" s="131"/>
      <c r="I169" s="131"/>
      <c r="J169" s="131"/>
      <c r="K169" s="22"/>
      <c r="L169" s="131"/>
    </row>
    <row r="170" spans="2:65" s="107" customFormat="1" ht="16.899999999999999" customHeight="1">
      <c r="C170" s="107" t="s">
        <v>91</v>
      </c>
    </row>
    <row r="171" spans="2:65" s="6" customFormat="1" ht="25.9" customHeight="1">
      <c r="B171" s="133"/>
      <c r="C171" s="134"/>
      <c r="D171" s="135"/>
      <c r="E171" s="149" t="s">
        <v>96</v>
      </c>
      <c r="F171" s="149"/>
      <c r="G171" s="150"/>
      <c r="H171" s="150"/>
      <c r="I171" s="150"/>
      <c r="J171" s="151">
        <f>SUM(J172:J188)</f>
        <v>14349.92</v>
      </c>
      <c r="L171" s="74"/>
      <c r="M171" s="78"/>
      <c r="P171" s="79">
        <f>P172</f>
        <v>0</v>
      </c>
      <c r="R171" s="79">
        <f>R172</f>
        <v>0</v>
      </c>
      <c r="T171" s="80">
        <f>T172</f>
        <v>0</v>
      </c>
      <c r="AR171" s="75" t="s">
        <v>41</v>
      </c>
      <c r="AT171" s="81" t="s">
        <v>39</v>
      </c>
      <c r="AU171" s="81" t="s">
        <v>41</v>
      </c>
      <c r="AY171" s="75" t="s">
        <v>67</v>
      </c>
      <c r="BK171" s="82">
        <f>BK172</f>
        <v>524.1</v>
      </c>
    </row>
    <row r="172" spans="2:65" s="108" customFormat="1" ht="29.45" customHeight="1">
      <c r="B172" s="83"/>
      <c r="C172" s="84" t="s">
        <v>41</v>
      </c>
      <c r="D172" s="84" t="s">
        <v>68</v>
      </c>
      <c r="E172" s="85" t="s">
        <v>112</v>
      </c>
      <c r="F172" s="110" t="s">
        <v>100</v>
      </c>
      <c r="G172" s="87" t="s">
        <v>69</v>
      </c>
      <c r="H172" s="88">
        <v>30</v>
      </c>
      <c r="I172" s="88">
        <v>17.47</v>
      </c>
      <c r="J172" s="88">
        <f>ROUND(I172*H172,3)</f>
        <v>524.1</v>
      </c>
      <c r="K172" s="86" t="s">
        <v>0</v>
      </c>
      <c r="L172" s="15"/>
      <c r="M172" s="89" t="s">
        <v>0</v>
      </c>
      <c r="N172" s="62" t="s">
        <v>23</v>
      </c>
      <c r="O172" s="90">
        <v>0</v>
      </c>
      <c r="P172" s="90">
        <f>O172*H172</f>
        <v>0</v>
      </c>
      <c r="Q172" s="90">
        <v>0</v>
      </c>
      <c r="R172" s="90">
        <f>Q172*H172</f>
        <v>0</v>
      </c>
      <c r="S172" s="90">
        <v>0</v>
      </c>
      <c r="T172" s="91">
        <f>S172*H172</f>
        <v>0</v>
      </c>
      <c r="AR172" s="92" t="s">
        <v>70</v>
      </c>
      <c r="AT172" s="92" t="s">
        <v>68</v>
      </c>
      <c r="AU172" s="92" t="s">
        <v>71</v>
      </c>
      <c r="AY172" s="7" t="s">
        <v>67</v>
      </c>
      <c r="BE172" s="93">
        <f>IF(N172="základná",J172,0)</f>
        <v>0</v>
      </c>
      <c r="BF172" s="93">
        <f>IF(N172="znížená",J172,0)</f>
        <v>524.1</v>
      </c>
      <c r="BG172" s="93">
        <f>IF(N172="zákl. prenesená",J172,0)</f>
        <v>0</v>
      </c>
      <c r="BH172" s="93">
        <f>IF(N172="zníž. prenesená",J172,0)</f>
        <v>0</v>
      </c>
      <c r="BI172" s="93">
        <f>IF(N172="nulová",J172,0)</f>
        <v>0</v>
      </c>
      <c r="BJ172" s="7" t="s">
        <v>71</v>
      </c>
      <c r="BK172" s="94">
        <f>ROUND(I172*H172,3)</f>
        <v>524.1</v>
      </c>
      <c r="BL172" s="7" t="s">
        <v>70</v>
      </c>
      <c r="BM172" s="92" t="s">
        <v>72</v>
      </c>
    </row>
    <row r="173" spans="2:65" s="108" customFormat="1" ht="43.9" customHeight="1">
      <c r="B173" s="83"/>
      <c r="C173" s="84"/>
      <c r="D173" s="84"/>
      <c r="E173" s="109"/>
      <c r="F173" s="86" t="s">
        <v>99</v>
      </c>
      <c r="G173" s="87"/>
      <c r="H173" s="88"/>
      <c r="I173" s="88"/>
      <c r="J173" s="88"/>
      <c r="K173" s="102"/>
      <c r="L173" s="15"/>
      <c r="M173" s="89"/>
      <c r="N173" s="62"/>
      <c r="O173" s="90"/>
      <c r="P173" s="90"/>
      <c r="Q173" s="90"/>
      <c r="R173" s="90"/>
      <c r="S173" s="90"/>
      <c r="T173" s="91"/>
      <c r="AR173" s="92"/>
      <c r="AT173" s="92"/>
      <c r="AU173" s="92"/>
      <c r="AY173" s="7"/>
      <c r="BE173" s="93"/>
      <c r="BF173" s="93"/>
      <c r="BG173" s="93"/>
      <c r="BH173" s="93"/>
      <c r="BI173" s="93"/>
      <c r="BJ173" s="7"/>
      <c r="BK173" s="94"/>
      <c r="BL173" s="7"/>
      <c r="BM173" s="92"/>
    </row>
    <row r="174" spans="2:65" s="6" customFormat="1" ht="27.6" customHeight="1">
      <c r="B174" s="74"/>
      <c r="C174" s="84" t="s">
        <v>71</v>
      </c>
      <c r="D174" s="84" t="s">
        <v>68</v>
      </c>
      <c r="E174" s="163" t="s">
        <v>121</v>
      </c>
      <c r="F174" s="164" t="s">
        <v>120</v>
      </c>
      <c r="G174" s="87" t="s">
        <v>69</v>
      </c>
      <c r="H174" s="88">
        <v>190</v>
      </c>
      <c r="I174" s="88">
        <v>2.54</v>
      </c>
      <c r="J174" s="88">
        <f>ROUND(I174*H174,3)</f>
        <v>482.6</v>
      </c>
      <c r="L174" s="74"/>
      <c r="M174" s="78"/>
      <c r="P174" s="79">
        <f>SUM(P175:P179)</f>
        <v>0</v>
      </c>
      <c r="R174" s="79">
        <f>SUM(R175:R179)</f>
        <v>0</v>
      </c>
      <c r="T174" s="80">
        <f>SUM(T175:T179)</f>
        <v>0</v>
      </c>
      <c r="AR174" s="75" t="s">
        <v>41</v>
      </c>
      <c r="AT174" s="81" t="s">
        <v>39</v>
      </c>
      <c r="AU174" s="81" t="s">
        <v>41</v>
      </c>
      <c r="AY174" s="75" t="s">
        <v>67</v>
      </c>
      <c r="BK174" s="82">
        <f>SUM(BK175:BK179)</f>
        <v>415.5</v>
      </c>
    </row>
    <row r="175" spans="2:65" s="108" customFormat="1" ht="35.450000000000003" customHeight="1">
      <c r="B175" s="83"/>
      <c r="C175" s="84"/>
      <c r="D175" s="84"/>
      <c r="E175" s="85"/>
      <c r="F175" s="106" t="s">
        <v>122</v>
      </c>
      <c r="G175" s="87"/>
      <c r="H175" s="88"/>
      <c r="I175" s="88"/>
      <c r="J175" s="88"/>
      <c r="K175" s="86" t="s">
        <v>0</v>
      </c>
      <c r="L175" s="15"/>
      <c r="M175" s="89" t="s">
        <v>0</v>
      </c>
      <c r="N175" s="62" t="s">
        <v>23</v>
      </c>
      <c r="O175" s="90">
        <v>0</v>
      </c>
      <c r="P175" s="90">
        <f>O175*H175</f>
        <v>0</v>
      </c>
      <c r="Q175" s="90">
        <v>0</v>
      </c>
      <c r="R175" s="90">
        <f>Q175*H175</f>
        <v>0</v>
      </c>
      <c r="S175" s="90">
        <v>0</v>
      </c>
      <c r="T175" s="91">
        <f>S175*H175</f>
        <v>0</v>
      </c>
      <c r="AR175" s="92" t="s">
        <v>70</v>
      </c>
      <c r="AT175" s="92" t="s">
        <v>68</v>
      </c>
      <c r="AU175" s="92" t="s">
        <v>71</v>
      </c>
      <c r="AY175" s="7" t="s">
        <v>67</v>
      </c>
      <c r="BE175" s="93">
        <f>IF(N175="základná",J175,0)</f>
        <v>0</v>
      </c>
      <c r="BF175" s="93">
        <f>IF(N175="znížená",J175,0)</f>
        <v>0</v>
      </c>
      <c r="BG175" s="93">
        <f>IF(N175="zákl. prenesená",J175,0)</f>
        <v>0</v>
      </c>
      <c r="BH175" s="93">
        <f>IF(N175="zníž. prenesená",J175,0)</f>
        <v>0</v>
      </c>
      <c r="BI175" s="93">
        <f>IF(N175="nulová",J175,0)</f>
        <v>0</v>
      </c>
      <c r="BJ175" s="7" t="s">
        <v>71</v>
      </c>
      <c r="BK175" s="94">
        <f>ROUND(I175*H175,3)</f>
        <v>0</v>
      </c>
      <c r="BL175" s="7" t="s">
        <v>70</v>
      </c>
      <c r="BM175" s="92" t="s">
        <v>75</v>
      </c>
    </row>
    <row r="176" spans="2:65" s="108" customFormat="1" ht="28.15" customHeight="1">
      <c r="B176" s="83"/>
      <c r="C176" s="84">
        <v>3</v>
      </c>
      <c r="D176" s="84" t="s">
        <v>68</v>
      </c>
      <c r="E176" s="85" t="s">
        <v>113</v>
      </c>
      <c r="F176" s="86" t="s">
        <v>79</v>
      </c>
      <c r="G176" s="87" t="s">
        <v>80</v>
      </c>
      <c r="H176" s="88">
        <v>3</v>
      </c>
      <c r="I176" s="88">
        <v>76.14</v>
      </c>
      <c r="J176" s="88">
        <f>ROUND(I176*H176,3)</f>
        <v>228.42</v>
      </c>
      <c r="K176" s="86"/>
      <c r="L176" s="15"/>
      <c r="M176" s="89"/>
      <c r="N176" s="62"/>
      <c r="O176" s="90"/>
      <c r="P176" s="90"/>
      <c r="Q176" s="90"/>
      <c r="R176" s="90"/>
      <c r="S176" s="90"/>
      <c r="T176" s="91"/>
      <c r="AR176" s="92"/>
      <c r="AT176" s="92"/>
      <c r="AU176" s="92"/>
      <c r="AY176" s="7"/>
      <c r="BE176" s="93"/>
      <c r="BF176" s="93"/>
      <c r="BG176" s="93"/>
      <c r="BH176" s="93"/>
      <c r="BI176" s="93"/>
      <c r="BJ176" s="7"/>
      <c r="BK176" s="94"/>
      <c r="BL176" s="7"/>
      <c r="BM176" s="92"/>
    </row>
    <row r="177" spans="2:65" s="108" customFormat="1" ht="47.45" customHeight="1">
      <c r="B177" s="83"/>
      <c r="C177" s="84"/>
      <c r="D177" s="84"/>
      <c r="E177" s="85"/>
      <c r="F177" s="106" t="s">
        <v>124</v>
      </c>
      <c r="G177" s="87"/>
      <c r="H177" s="157"/>
      <c r="I177" s="88"/>
      <c r="J177" s="88"/>
      <c r="K177" s="86" t="s">
        <v>0</v>
      </c>
      <c r="L177" s="15"/>
      <c r="M177" s="89" t="s">
        <v>0</v>
      </c>
      <c r="N177" s="62" t="s">
        <v>23</v>
      </c>
      <c r="O177" s="90">
        <v>0</v>
      </c>
      <c r="P177" s="90">
        <f>O177*H177</f>
        <v>0</v>
      </c>
      <c r="Q177" s="90">
        <v>0</v>
      </c>
      <c r="R177" s="90">
        <f>Q177*H177</f>
        <v>0</v>
      </c>
      <c r="S177" s="90">
        <v>0</v>
      </c>
      <c r="T177" s="91">
        <f>S177*H177</f>
        <v>0</v>
      </c>
      <c r="AR177" s="92" t="s">
        <v>70</v>
      </c>
      <c r="AT177" s="92" t="s">
        <v>68</v>
      </c>
      <c r="AU177" s="92" t="s">
        <v>71</v>
      </c>
      <c r="AY177" s="7" t="s">
        <v>67</v>
      </c>
      <c r="BE177" s="93">
        <f>IF(N177="základná",J177,0)</f>
        <v>0</v>
      </c>
      <c r="BF177" s="93">
        <f>IF(N177="znížená",J177,0)</f>
        <v>0</v>
      </c>
      <c r="BG177" s="93">
        <f>IF(N177="zákl. prenesená",J177,0)</f>
        <v>0</v>
      </c>
      <c r="BH177" s="93">
        <f>IF(N177="zníž. prenesená",J177,0)</f>
        <v>0</v>
      </c>
      <c r="BI177" s="93">
        <f>IF(N177="nulová",J177,0)</f>
        <v>0</v>
      </c>
      <c r="BJ177" s="7" t="s">
        <v>71</v>
      </c>
      <c r="BK177" s="94">
        <f>ROUND(I177*H177,3)</f>
        <v>0</v>
      </c>
      <c r="BL177" s="7" t="s">
        <v>70</v>
      </c>
      <c r="BM177" s="92" t="s">
        <v>77</v>
      </c>
    </row>
    <row r="178" spans="2:65" s="108" customFormat="1" ht="34.9" customHeight="1">
      <c r="B178" s="83"/>
      <c r="C178" s="84">
        <v>4</v>
      </c>
      <c r="D178" s="84" t="s">
        <v>68</v>
      </c>
      <c r="E178" s="85" t="s">
        <v>114</v>
      </c>
      <c r="F178" s="86" t="s">
        <v>104</v>
      </c>
      <c r="G178" s="87" t="s">
        <v>69</v>
      </c>
      <c r="H178" s="88">
        <v>831</v>
      </c>
      <c r="I178" s="88">
        <v>0.27</v>
      </c>
      <c r="J178" s="88">
        <f>ROUND(I178*H178,3)</f>
        <v>224.37</v>
      </c>
      <c r="K178" s="86"/>
      <c r="L178" s="15"/>
      <c r="M178" s="89"/>
      <c r="N178" s="62"/>
      <c r="O178" s="90"/>
      <c r="P178" s="90"/>
      <c r="Q178" s="90"/>
      <c r="R178" s="90"/>
      <c r="S178" s="90"/>
      <c r="T178" s="91"/>
      <c r="AR178" s="92"/>
      <c r="AT178" s="92"/>
      <c r="AU178" s="92"/>
      <c r="AY178" s="7"/>
      <c r="BE178" s="93"/>
      <c r="BF178" s="93"/>
      <c r="BG178" s="93"/>
      <c r="BH178" s="93"/>
      <c r="BI178" s="93"/>
      <c r="BJ178" s="7"/>
      <c r="BK178" s="94"/>
      <c r="BL178" s="7"/>
      <c r="BM178" s="92"/>
    </row>
    <row r="179" spans="2:65" s="108" customFormat="1" ht="37.9" customHeight="1">
      <c r="B179" s="83"/>
      <c r="C179" s="84">
        <v>5</v>
      </c>
      <c r="D179" s="84" t="s">
        <v>68</v>
      </c>
      <c r="E179" s="85" t="s">
        <v>73</v>
      </c>
      <c r="F179" s="86" t="s">
        <v>74</v>
      </c>
      <c r="G179" s="87" t="s">
        <v>69</v>
      </c>
      <c r="H179" s="88">
        <v>831</v>
      </c>
      <c r="I179" s="88">
        <v>0.5</v>
      </c>
      <c r="J179" s="88">
        <f>ROUND(I179*H179,3)</f>
        <v>415.5</v>
      </c>
      <c r="K179" s="86" t="s">
        <v>0</v>
      </c>
      <c r="L179" s="15"/>
      <c r="M179" s="89" t="s">
        <v>0</v>
      </c>
      <c r="N179" s="62" t="s">
        <v>23</v>
      </c>
      <c r="O179" s="90">
        <v>0</v>
      </c>
      <c r="P179" s="90">
        <f>O179*H179</f>
        <v>0</v>
      </c>
      <c r="Q179" s="90">
        <v>0</v>
      </c>
      <c r="R179" s="90">
        <f>Q179*H179</f>
        <v>0</v>
      </c>
      <c r="S179" s="90">
        <v>0</v>
      </c>
      <c r="T179" s="91">
        <f>S179*H179</f>
        <v>0</v>
      </c>
      <c r="AR179" s="92" t="s">
        <v>70</v>
      </c>
      <c r="AT179" s="92" t="s">
        <v>68</v>
      </c>
      <c r="AU179" s="92" t="s">
        <v>71</v>
      </c>
      <c r="AY179" s="7" t="s">
        <v>67</v>
      </c>
      <c r="BE179" s="93">
        <f>IF(N179="základná",J179,0)</f>
        <v>0</v>
      </c>
      <c r="BF179" s="93">
        <f>IF(N179="znížená",J179,0)</f>
        <v>415.5</v>
      </c>
      <c r="BG179" s="93">
        <f>IF(N179="zákl. prenesená",J179,0)</f>
        <v>0</v>
      </c>
      <c r="BH179" s="93">
        <f>IF(N179="zníž. prenesená",J179,0)</f>
        <v>0</v>
      </c>
      <c r="BI179" s="93">
        <f>IF(N179="nulová",J179,0)</f>
        <v>0</v>
      </c>
      <c r="BJ179" s="7" t="s">
        <v>71</v>
      </c>
      <c r="BK179" s="94">
        <f>ROUND(I179*H179,3)</f>
        <v>415.5</v>
      </c>
      <c r="BL179" s="7" t="s">
        <v>70</v>
      </c>
      <c r="BM179" s="92" t="s">
        <v>78</v>
      </c>
    </row>
    <row r="180" spans="2:65" s="108" customFormat="1" ht="27" customHeight="1">
      <c r="B180" s="83"/>
      <c r="C180" s="84">
        <v>6</v>
      </c>
      <c r="D180" s="84" t="s">
        <v>68</v>
      </c>
      <c r="E180" s="111" t="s">
        <v>115</v>
      </c>
      <c r="F180" s="86" t="s">
        <v>88</v>
      </c>
      <c r="G180" s="87" t="s">
        <v>76</v>
      </c>
      <c r="H180" s="88">
        <v>25</v>
      </c>
      <c r="I180" s="88">
        <v>106.42</v>
      </c>
      <c r="J180" s="88">
        <f>ROUND(I180*H180,3)</f>
        <v>2660.5</v>
      </c>
      <c r="K180" s="102"/>
      <c r="L180" s="15"/>
      <c r="M180" s="89"/>
      <c r="N180" s="62"/>
      <c r="O180" s="90"/>
      <c r="P180" s="90"/>
      <c r="Q180" s="90"/>
      <c r="R180" s="90"/>
      <c r="S180" s="90"/>
      <c r="T180" s="91"/>
      <c r="AR180" s="92"/>
      <c r="AT180" s="92"/>
      <c r="AU180" s="92"/>
      <c r="AY180" s="7"/>
      <c r="BE180" s="93"/>
      <c r="BF180" s="93"/>
      <c r="BG180" s="93"/>
      <c r="BH180" s="93"/>
      <c r="BI180" s="93"/>
      <c r="BJ180" s="7"/>
      <c r="BK180" s="94"/>
      <c r="BL180" s="7"/>
      <c r="BM180" s="92"/>
    </row>
    <row r="181" spans="2:65" s="6" customFormat="1" ht="69.599999999999994" customHeight="1">
      <c r="B181" s="74"/>
      <c r="C181" s="84"/>
      <c r="D181" s="84"/>
      <c r="E181" s="85"/>
      <c r="F181" s="106" t="s">
        <v>97</v>
      </c>
      <c r="G181" s="87"/>
      <c r="H181" s="88"/>
      <c r="I181" s="88"/>
      <c r="J181" s="88"/>
      <c r="L181" s="74"/>
      <c r="M181" s="78"/>
      <c r="P181" s="79">
        <f>SUM(P182:P185)</f>
        <v>0</v>
      </c>
      <c r="R181" s="79">
        <f>SUM(R182:R185)</f>
        <v>0</v>
      </c>
      <c r="T181" s="80">
        <f>SUM(T182:T185)</f>
        <v>0</v>
      </c>
      <c r="AR181" s="75" t="s">
        <v>41</v>
      </c>
      <c r="AT181" s="81" t="s">
        <v>39</v>
      </c>
      <c r="AU181" s="81" t="s">
        <v>41</v>
      </c>
      <c r="AY181" s="75" t="s">
        <v>67</v>
      </c>
      <c r="BK181" s="82">
        <f>SUM(BK182:BK185)</f>
        <v>9814.43</v>
      </c>
    </row>
    <row r="182" spans="2:65" s="108" customFormat="1" ht="39" customHeight="1">
      <c r="B182" s="83"/>
      <c r="C182" s="84">
        <v>7</v>
      </c>
      <c r="D182" s="84" t="s">
        <v>68</v>
      </c>
      <c r="E182" s="85" t="s">
        <v>116</v>
      </c>
      <c r="F182" s="116" t="s">
        <v>89</v>
      </c>
      <c r="G182" s="87" t="s">
        <v>69</v>
      </c>
      <c r="H182" s="88">
        <v>831</v>
      </c>
      <c r="I182" s="88">
        <v>9.5</v>
      </c>
      <c r="J182" s="88">
        <f>ROUND(I182*H182,3)</f>
        <v>7894.5</v>
      </c>
      <c r="K182" s="86" t="s">
        <v>0</v>
      </c>
      <c r="L182" s="15"/>
      <c r="M182" s="89" t="s">
        <v>0</v>
      </c>
      <c r="N182" s="62" t="s">
        <v>23</v>
      </c>
      <c r="O182" s="90">
        <v>0</v>
      </c>
      <c r="P182" s="90">
        <f>O182*H182</f>
        <v>0</v>
      </c>
      <c r="Q182" s="90">
        <v>0</v>
      </c>
      <c r="R182" s="90">
        <f>Q182*H182</f>
        <v>0</v>
      </c>
      <c r="S182" s="90">
        <v>0</v>
      </c>
      <c r="T182" s="91">
        <f>S182*H182</f>
        <v>0</v>
      </c>
      <c r="AR182" s="92" t="s">
        <v>70</v>
      </c>
      <c r="AT182" s="92" t="s">
        <v>68</v>
      </c>
      <c r="AU182" s="92" t="s">
        <v>71</v>
      </c>
      <c r="AY182" s="7" t="s">
        <v>67</v>
      </c>
      <c r="BE182" s="93">
        <f>IF(N182="základná",J182,0)</f>
        <v>0</v>
      </c>
      <c r="BF182" s="93">
        <f>IF(N182="znížená",J182,0)</f>
        <v>7894.5</v>
      </c>
      <c r="BG182" s="93">
        <f>IF(N182="zákl. prenesená",J182,0)</f>
        <v>0</v>
      </c>
      <c r="BH182" s="93">
        <f>IF(N182="zníž. prenesená",J182,0)</f>
        <v>0</v>
      </c>
      <c r="BI182" s="93">
        <f>IF(N182="nulová",J182,0)</f>
        <v>0</v>
      </c>
      <c r="BJ182" s="7" t="s">
        <v>71</v>
      </c>
      <c r="BK182" s="94">
        <f>ROUND(I182*H182,3)</f>
        <v>7894.5</v>
      </c>
      <c r="BL182" s="7" t="s">
        <v>70</v>
      </c>
      <c r="BM182" s="92" t="s">
        <v>81</v>
      </c>
    </row>
    <row r="183" spans="2:65" s="108" customFormat="1" ht="71.45" customHeight="1">
      <c r="B183" s="15"/>
      <c r="C183" s="84"/>
      <c r="D183" s="84"/>
      <c r="E183" s="85"/>
      <c r="F183" s="106" t="s">
        <v>90</v>
      </c>
      <c r="G183" s="87"/>
      <c r="H183" s="88"/>
      <c r="I183" s="88"/>
      <c r="J183" s="88"/>
      <c r="L183" s="15"/>
      <c r="M183" s="95"/>
      <c r="T183" s="28"/>
      <c r="AT183" s="7" t="s">
        <v>82</v>
      </c>
      <c r="AU183" s="7" t="s">
        <v>71</v>
      </c>
    </row>
    <row r="184" spans="2:65" s="108" customFormat="1" ht="35.450000000000003" customHeight="1">
      <c r="B184" s="83"/>
      <c r="C184" s="84">
        <v>8</v>
      </c>
      <c r="D184" s="84"/>
      <c r="E184" s="85" t="s">
        <v>117</v>
      </c>
      <c r="F184" s="86" t="s">
        <v>110</v>
      </c>
      <c r="G184" s="87" t="s">
        <v>108</v>
      </c>
      <c r="H184" s="88">
        <v>1</v>
      </c>
      <c r="I184" s="88">
        <v>1919.93</v>
      </c>
      <c r="J184" s="88">
        <f>ROUND(I184*H184,3)</f>
        <v>1919.93</v>
      </c>
      <c r="K184" s="86" t="s">
        <v>0</v>
      </c>
      <c r="L184" s="15"/>
      <c r="M184" s="89" t="s">
        <v>0</v>
      </c>
      <c r="N184" s="62" t="s">
        <v>23</v>
      </c>
      <c r="O184" s="90">
        <v>0</v>
      </c>
      <c r="P184" s="90">
        <f>O184*H184</f>
        <v>0</v>
      </c>
      <c r="Q184" s="90">
        <v>0</v>
      </c>
      <c r="R184" s="90">
        <f>Q184*H184</f>
        <v>0</v>
      </c>
      <c r="S184" s="90">
        <v>0</v>
      </c>
      <c r="T184" s="91">
        <f>S184*H184</f>
        <v>0</v>
      </c>
      <c r="AR184" s="92" t="s">
        <v>70</v>
      </c>
      <c r="AT184" s="92" t="s">
        <v>68</v>
      </c>
      <c r="AU184" s="92" t="s">
        <v>71</v>
      </c>
      <c r="AY184" s="7" t="s">
        <v>67</v>
      </c>
      <c r="BE184" s="93">
        <f>IF(N184="základná",J184,0)</f>
        <v>0</v>
      </c>
      <c r="BF184" s="93">
        <f>IF(N184="znížená",J184,0)</f>
        <v>1919.93</v>
      </c>
      <c r="BG184" s="93">
        <f>IF(N184="zákl. prenesená",J184,0)</f>
        <v>0</v>
      </c>
      <c r="BH184" s="93">
        <f>IF(N184="zníž. prenesená",J184,0)</f>
        <v>0</v>
      </c>
      <c r="BI184" s="93">
        <f>IF(N184="nulová",J184,0)</f>
        <v>0</v>
      </c>
      <c r="BJ184" s="7" t="s">
        <v>71</v>
      </c>
      <c r="BK184" s="94">
        <f>ROUND(I184*H184,3)</f>
        <v>1919.93</v>
      </c>
      <c r="BL184" s="7" t="s">
        <v>70</v>
      </c>
      <c r="BM184" s="92" t="s">
        <v>83</v>
      </c>
    </row>
    <row r="185" spans="2:65" s="108" customFormat="1" ht="70.150000000000006" customHeight="1">
      <c r="B185" s="15"/>
      <c r="C185" s="84"/>
      <c r="D185" s="84"/>
      <c r="E185" s="85"/>
      <c r="F185" s="106" t="s">
        <v>109</v>
      </c>
      <c r="G185" s="87"/>
      <c r="H185" s="88"/>
      <c r="I185" s="88"/>
      <c r="J185" s="88"/>
      <c r="L185" s="15"/>
      <c r="M185" s="95"/>
      <c r="T185" s="28"/>
      <c r="AT185" s="7" t="s">
        <v>82</v>
      </c>
      <c r="AU185" s="7" t="s">
        <v>71</v>
      </c>
    </row>
    <row r="186" spans="2:65" s="6" customFormat="1" ht="4.1500000000000004" customHeight="1">
      <c r="B186" s="74"/>
      <c r="C186" s="84"/>
      <c r="D186" s="84"/>
      <c r="E186" s="85"/>
      <c r="F186" s="86"/>
      <c r="G186" s="87"/>
      <c r="H186" s="88"/>
      <c r="I186" s="88"/>
      <c r="J186" s="88"/>
      <c r="L186" s="74"/>
      <c r="M186" s="78"/>
      <c r="P186" s="79">
        <f>SUM(P187:P191)</f>
        <v>0</v>
      </c>
      <c r="R186" s="79">
        <f>SUM(R187:R191)</f>
        <v>0</v>
      </c>
      <c r="T186" s="80">
        <f>SUM(T187:T191)</f>
        <v>0</v>
      </c>
      <c r="AR186" s="75" t="s">
        <v>41</v>
      </c>
      <c r="AT186" s="81" t="s">
        <v>39</v>
      </c>
      <c r="AU186" s="81" t="s">
        <v>41</v>
      </c>
      <c r="AY186" s="75" t="s">
        <v>67</v>
      </c>
      <c r="BK186" s="82">
        <f>SUM(BK187:BK191)</f>
        <v>0</v>
      </c>
    </row>
    <row r="187" spans="2:65" s="108" customFormat="1" ht="6.6" customHeight="1">
      <c r="B187" s="83"/>
      <c r="C187" s="84"/>
      <c r="D187" s="84"/>
      <c r="E187" s="85"/>
      <c r="F187" s="86"/>
      <c r="G187" s="87"/>
      <c r="H187" s="88"/>
      <c r="I187" s="88"/>
      <c r="J187" s="88"/>
      <c r="K187" s="86" t="s">
        <v>0</v>
      </c>
      <c r="L187" s="15"/>
      <c r="M187" s="89" t="s">
        <v>0</v>
      </c>
      <c r="N187" s="62" t="s">
        <v>23</v>
      </c>
      <c r="O187" s="90">
        <v>0</v>
      </c>
      <c r="P187" s="90">
        <f>O187*H187</f>
        <v>0</v>
      </c>
      <c r="Q187" s="90">
        <v>0</v>
      </c>
      <c r="R187" s="90">
        <f>Q187*H187</f>
        <v>0</v>
      </c>
      <c r="S187" s="90">
        <v>0</v>
      </c>
      <c r="T187" s="91">
        <f>S187*H187</f>
        <v>0</v>
      </c>
      <c r="AR187" s="92" t="s">
        <v>70</v>
      </c>
      <c r="AT187" s="92" t="s">
        <v>68</v>
      </c>
      <c r="AU187" s="92" t="s">
        <v>71</v>
      </c>
      <c r="AY187" s="7" t="s">
        <v>67</v>
      </c>
      <c r="BE187" s="93">
        <f>IF(N187="základná",J187,0)</f>
        <v>0</v>
      </c>
      <c r="BF187" s="93">
        <f>IF(N187="znížená",J187,0)</f>
        <v>0</v>
      </c>
      <c r="BG187" s="93">
        <f>IF(N187="zákl. prenesená",J187,0)</f>
        <v>0</v>
      </c>
      <c r="BH187" s="93">
        <f>IF(N187="zníž. prenesená",J187,0)</f>
        <v>0</v>
      </c>
      <c r="BI187" s="93">
        <f>IF(N187="nulová",J187,0)</f>
        <v>0</v>
      </c>
      <c r="BJ187" s="7" t="s">
        <v>71</v>
      </c>
      <c r="BK187" s="94">
        <f>ROUND(I187*H187,3)</f>
        <v>0</v>
      </c>
      <c r="BL187" s="7" t="s">
        <v>70</v>
      </c>
      <c r="BM187" s="92" t="s">
        <v>84</v>
      </c>
    </row>
    <row r="188" spans="2:65" s="108" customFormat="1" ht="6.6" customHeight="1">
      <c r="B188" s="83"/>
      <c r="C188" s="84"/>
      <c r="D188" s="84"/>
      <c r="E188" s="85"/>
      <c r="F188" s="86"/>
      <c r="G188" s="87"/>
      <c r="H188" s="88"/>
      <c r="I188" s="88"/>
      <c r="J188" s="88"/>
      <c r="K188" s="86"/>
      <c r="L188" s="15"/>
      <c r="M188" s="89"/>
      <c r="N188" s="62"/>
      <c r="O188" s="90"/>
      <c r="P188" s="90"/>
      <c r="Q188" s="90"/>
      <c r="R188" s="90"/>
      <c r="S188" s="90"/>
      <c r="T188" s="91"/>
      <c r="AR188" s="92"/>
      <c r="AT188" s="92"/>
      <c r="AU188" s="92"/>
      <c r="AY188" s="7"/>
      <c r="BE188" s="93"/>
      <c r="BF188" s="93"/>
      <c r="BG188" s="93"/>
      <c r="BH188" s="93"/>
      <c r="BI188" s="93"/>
      <c r="BJ188" s="7"/>
      <c r="BK188" s="94"/>
      <c r="BL188" s="7"/>
      <c r="BM188" s="92"/>
    </row>
    <row r="189" spans="2:65" s="108" customFormat="1" ht="37.15" hidden="1" customHeight="1">
      <c r="B189" s="83"/>
      <c r="C189" s="84"/>
      <c r="D189" s="84"/>
      <c r="E189" s="85"/>
      <c r="F189" s="86"/>
      <c r="G189" s="87"/>
      <c r="H189" s="88"/>
      <c r="I189" s="88"/>
      <c r="J189" s="88"/>
      <c r="K189" s="86" t="s">
        <v>0</v>
      </c>
      <c r="L189" s="15"/>
      <c r="M189" s="89" t="s">
        <v>0</v>
      </c>
      <c r="N189" s="62" t="s">
        <v>23</v>
      </c>
      <c r="O189" s="90">
        <v>0</v>
      </c>
      <c r="P189" s="90">
        <f>O189*H189</f>
        <v>0</v>
      </c>
      <c r="Q189" s="90">
        <v>0</v>
      </c>
      <c r="R189" s="90">
        <f>Q189*H189</f>
        <v>0</v>
      </c>
      <c r="S189" s="90">
        <v>0</v>
      </c>
      <c r="T189" s="91">
        <f>S189*H189</f>
        <v>0</v>
      </c>
      <c r="AR189" s="92" t="s">
        <v>70</v>
      </c>
      <c r="AT189" s="92" t="s">
        <v>68</v>
      </c>
      <c r="AU189" s="92" t="s">
        <v>71</v>
      </c>
      <c r="AY189" s="7" t="s">
        <v>67</v>
      </c>
      <c r="BE189" s="93">
        <f>IF(N189="základná",J189,0)</f>
        <v>0</v>
      </c>
      <c r="BF189" s="93">
        <f>IF(N189="znížená",J189,0)</f>
        <v>0</v>
      </c>
      <c r="BG189" s="93">
        <f>IF(N189="zákl. prenesená",J189,0)</f>
        <v>0</v>
      </c>
      <c r="BH189" s="93">
        <f>IF(N189="zníž. prenesená",J189,0)</f>
        <v>0</v>
      </c>
      <c r="BI189" s="93">
        <f>IF(N189="nulová",J189,0)</f>
        <v>0</v>
      </c>
      <c r="BJ189" s="7" t="s">
        <v>71</v>
      </c>
      <c r="BK189" s="94">
        <f>ROUND(I189*H189,3)</f>
        <v>0</v>
      </c>
      <c r="BL189" s="7" t="s">
        <v>70</v>
      </c>
      <c r="BM189" s="92" t="s">
        <v>85</v>
      </c>
    </row>
    <row r="190" spans="2:65" s="108" customFormat="1" ht="37.15" hidden="1" customHeight="1">
      <c r="B190" s="83"/>
      <c r="C190" s="84"/>
      <c r="D190" s="84"/>
      <c r="E190" s="85"/>
      <c r="F190" s="86"/>
      <c r="G190" s="87"/>
      <c r="H190" s="88"/>
      <c r="I190" s="88"/>
      <c r="J190" s="88"/>
      <c r="K190" s="86"/>
      <c r="L190" s="15"/>
      <c r="M190" s="89"/>
      <c r="N190" s="62"/>
      <c r="O190" s="90"/>
      <c r="P190" s="90"/>
      <c r="Q190" s="90"/>
      <c r="R190" s="90"/>
      <c r="S190" s="90"/>
      <c r="T190" s="91"/>
      <c r="AR190" s="92"/>
      <c r="AT190" s="92"/>
      <c r="AU190" s="92"/>
      <c r="AY190" s="7"/>
      <c r="BE190" s="93"/>
      <c r="BF190" s="93"/>
      <c r="BG190" s="93"/>
      <c r="BH190" s="93"/>
      <c r="BI190" s="93"/>
      <c r="BJ190" s="7"/>
      <c r="BK190" s="94"/>
      <c r="BL190" s="7"/>
      <c r="BM190" s="92"/>
    </row>
    <row r="191" spans="2:65" s="108" customFormat="1" ht="14.45" customHeight="1">
      <c r="B191" s="83"/>
      <c r="C191" s="84"/>
      <c r="D191" s="84"/>
      <c r="E191" s="85"/>
      <c r="F191" s="106"/>
      <c r="G191" s="87"/>
      <c r="H191" s="88"/>
      <c r="I191" s="88"/>
      <c r="J191" s="88"/>
      <c r="K191" s="86" t="s">
        <v>0</v>
      </c>
      <c r="L191" s="15"/>
      <c r="M191" s="96" t="s">
        <v>0</v>
      </c>
      <c r="N191" s="97" t="s">
        <v>23</v>
      </c>
      <c r="O191" s="98">
        <v>0</v>
      </c>
      <c r="P191" s="98">
        <f>O191*H191</f>
        <v>0</v>
      </c>
      <c r="Q191" s="98">
        <v>0</v>
      </c>
      <c r="R191" s="98">
        <f>Q191*H191</f>
        <v>0</v>
      </c>
      <c r="S191" s="98">
        <v>0</v>
      </c>
      <c r="T191" s="99">
        <f>S191*H191</f>
        <v>0</v>
      </c>
      <c r="AR191" s="92" t="s">
        <v>70</v>
      </c>
      <c r="AT191" s="92" t="s">
        <v>68</v>
      </c>
      <c r="AU191" s="92" t="s">
        <v>71</v>
      </c>
      <c r="AY191" s="7" t="s">
        <v>67</v>
      </c>
      <c r="BE191" s="93">
        <f>IF(N191="základná",J191,0)</f>
        <v>0</v>
      </c>
      <c r="BF191" s="93">
        <f>IF(N191="znížená",J191,0)</f>
        <v>0</v>
      </c>
      <c r="BG191" s="93">
        <f>IF(N191="zákl. prenesená",J191,0)</f>
        <v>0</v>
      </c>
      <c r="BH191" s="93">
        <f>IF(N191="zníž. prenesená",J191,0)</f>
        <v>0</v>
      </c>
      <c r="BI191" s="93">
        <f>IF(N191="nulová",J191,0)</f>
        <v>0</v>
      </c>
      <c r="BJ191" s="7" t="s">
        <v>71</v>
      </c>
      <c r="BK191" s="94">
        <f>ROUND(I191*H191,3)</f>
        <v>0</v>
      </c>
      <c r="BL191" s="7" t="s">
        <v>70</v>
      </c>
      <c r="BM191" s="92" t="s">
        <v>86</v>
      </c>
    </row>
    <row r="192" spans="2:65" s="114" customFormat="1" ht="35.450000000000003" customHeight="1">
      <c r="B192" s="83"/>
      <c r="C192" s="100"/>
      <c r="D192" s="100"/>
      <c r="E192" s="101"/>
      <c r="F192" s="106"/>
      <c r="G192" s="103"/>
      <c r="H192" s="104"/>
      <c r="I192" s="104"/>
      <c r="J192" s="104"/>
      <c r="K192" s="102"/>
      <c r="L192" s="15"/>
      <c r="M192" s="105"/>
      <c r="N192" s="62"/>
      <c r="O192" s="90"/>
      <c r="P192" s="90"/>
      <c r="Q192" s="90"/>
      <c r="R192" s="90"/>
      <c r="S192" s="90"/>
      <c r="T192" s="90"/>
      <c r="AR192" s="92"/>
      <c r="AT192" s="92"/>
      <c r="AU192" s="92"/>
      <c r="AY192" s="7"/>
      <c r="BE192" s="93"/>
      <c r="BF192" s="93"/>
      <c r="BG192" s="93"/>
      <c r="BH192" s="93"/>
      <c r="BI192" s="93"/>
      <c r="BJ192" s="7"/>
      <c r="BK192" s="94"/>
      <c r="BL192" s="7"/>
      <c r="BM192" s="92"/>
    </row>
    <row r="193" spans="2:65" s="114" customFormat="1" ht="6.95" customHeight="1"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15"/>
    </row>
    <row r="194" spans="2:65" s="113" customFormat="1" ht="31.9" customHeight="1">
      <c r="C194" s="113" t="s">
        <v>91</v>
      </c>
    </row>
    <row r="195" spans="2:65" s="6" customFormat="1" ht="27" customHeight="1">
      <c r="B195" s="133"/>
      <c r="C195" s="134"/>
      <c r="D195" s="135"/>
      <c r="E195" s="149" t="s">
        <v>98</v>
      </c>
      <c r="F195" s="149"/>
      <c r="G195" s="150"/>
      <c r="H195" s="150"/>
      <c r="I195" s="150"/>
      <c r="J195" s="151">
        <f>SUM(J196:J214)</f>
        <v>5535.29</v>
      </c>
      <c r="L195" s="74"/>
      <c r="M195" s="78"/>
      <c r="P195" s="79">
        <f>P196</f>
        <v>0</v>
      </c>
      <c r="R195" s="79">
        <f>R196</f>
        <v>0</v>
      </c>
      <c r="T195" s="80">
        <f>T196</f>
        <v>0</v>
      </c>
      <c r="AR195" s="75" t="s">
        <v>41</v>
      </c>
      <c r="AT195" s="81" t="s">
        <v>39</v>
      </c>
      <c r="AU195" s="81" t="s">
        <v>41</v>
      </c>
      <c r="AY195" s="75" t="s">
        <v>67</v>
      </c>
      <c r="BK195" s="82">
        <f>BK196</f>
        <v>139.76</v>
      </c>
    </row>
    <row r="196" spans="2:65" s="114" customFormat="1" ht="29.45" customHeight="1">
      <c r="B196" s="83"/>
      <c r="C196" s="84" t="s">
        <v>41</v>
      </c>
      <c r="D196" s="84" t="s">
        <v>68</v>
      </c>
      <c r="E196" s="85" t="s">
        <v>112</v>
      </c>
      <c r="F196" s="110" t="s">
        <v>100</v>
      </c>
      <c r="G196" s="87" t="s">
        <v>69</v>
      </c>
      <c r="H196" s="88">
        <v>8</v>
      </c>
      <c r="I196" s="88">
        <v>17.47</v>
      </c>
      <c r="J196" s="88">
        <f>ROUND(I196*H196,3)</f>
        <v>139.76</v>
      </c>
      <c r="K196" s="86" t="s">
        <v>0</v>
      </c>
      <c r="L196" s="15"/>
      <c r="M196" s="89" t="s">
        <v>0</v>
      </c>
      <c r="N196" s="62" t="s">
        <v>23</v>
      </c>
      <c r="O196" s="90">
        <v>0</v>
      </c>
      <c r="P196" s="90">
        <f>O196*H196</f>
        <v>0</v>
      </c>
      <c r="Q196" s="90">
        <v>0</v>
      </c>
      <c r="R196" s="90">
        <f>Q196*H196</f>
        <v>0</v>
      </c>
      <c r="S196" s="90">
        <v>0</v>
      </c>
      <c r="T196" s="91">
        <f>S196*H196</f>
        <v>0</v>
      </c>
      <c r="AR196" s="92" t="s">
        <v>70</v>
      </c>
      <c r="AT196" s="92" t="s">
        <v>68</v>
      </c>
      <c r="AU196" s="92" t="s">
        <v>71</v>
      </c>
      <c r="AY196" s="7" t="s">
        <v>67</v>
      </c>
      <c r="BE196" s="93">
        <f>IF(N196="základná",J196,0)</f>
        <v>0</v>
      </c>
      <c r="BF196" s="93">
        <f>IF(N196="znížená",J196,0)</f>
        <v>139.76</v>
      </c>
      <c r="BG196" s="93">
        <f>IF(N196="zákl. prenesená",J196,0)</f>
        <v>0</v>
      </c>
      <c r="BH196" s="93">
        <f>IF(N196="zníž. prenesená",J196,0)</f>
        <v>0</v>
      </c>
      <c r="BI196" s="93">
        <f>IF(N196="nulová",J196,0)</f>
        <v>0</v>
      </c>
      <c r="BJ196" s="7" t="s">
        <v>71</v>
      </c>
      <c r="BK196" s="94">
        <f>ROUND(I196*H196,3)</f>
        <v>139.76</v>
      </c>
      <c r="BL196" s="7" t="s">
        <v>70</v>
      </c>
      <c r="BM196" s="92" t="s">
        <v>72</v>
      </c>
    </row>
    <row r="197" spans="2:65" s="114" customFormat="1" ht="48.6" customHeight="1">
      <c r="B197" s="83"/>
      <c r="C197" s="84"/>
      <c r="D197" s="84"/>
      <c r="E197" s="109"/>
      <c r="F197" s="86" t="s">
        <v>99</v>
      </c>
      <c r="G197" s="87"/>
      <c r="H197" s="88"/>
      <c r="I197" s="88"/>
      <c r="J197" s="88"/>
      <c r="K197" s="102"/>
      <c r="L197" s="15"/>
      <c r="M197" s="89"/>
      <c r="N197" s="62"/>
      <c r="O197" s="90"/>
      <c r="P197" s="90"/>
      <c r="Q197" s="90"/>
      <c r="R197" s="90"/>
      <c r="S197" s="90"/>
      <c r="T197" s="91"/>
      <c r="AR197" s="92"/>
      <c r="AT197" s="92"/>
      <c r="AU197" s="92"/>
      <c r="AY197" s="7"/>
      <c r="BE197" s="93"/>
      <c r="BF197" s="93"/>
      <c r="BG197" s="93"/>
      <c r="BH197" s="93"/>
      <c r="BI197" s="93"/>
      <c r="BJ197" s="7"/>
      <c r="BK197" s="94"/>
      <c r="BL197" s="7"/>
      <c r="BM197" s="92"/>
    </row>
    <row r="198" spans="2:65" s="6" customFormat="1" ht="30" customHeight="1">
      <c r="B198" s="74"/>
      <c r="C198" s="84" t="s">
        <v>71</v>
      </c>
      <c r="D198" s="84" t="s">
        <v>68</v>
      </c>
      <c r="E198" s="163" t="s">
        <v>121</v>
      </c>
      <c r="F198" s="164" t="s">
        <v>120</v>
      </c>
      <c r="G198" s="87" t="s">
        <v>69</v>
      </c>
      <c r="H198" s="88">
        <v>80</v>
      </c>
      <c r="I198" s="88">
        <v>2.54</v>
      </c>
      <c r="J198" s="88">
        <f>ROUND(I198*H198,3)</f>
        <v>203.2</v>
      </c>
      <c r="L198" s="74"/>
      <c r="M198" s="78"/>
      <c r="P198" s="79">
        <f>SUM(P199:P203)</f>
        <v>0</v>
      </c>
      <c r="R198" s="79">
        <f>SUM(R199:R203)</f>
        <v>0</v>
      </c>
      <c r="T198" s="80">
        <f>SUM(T199:T203)</f>
        <v>0</v>
      </c>
      <c r="AR198" s="75" t="s">
        <v>41</v>
      </c>
      <c r="AT198" s="81" t="s">
        <v>39</v>
      </c>
      <c r="AU198" s="81" t="s">
        <v>41</v>
      </c>
      <c r="AY198" s="75" t="s">
        <v>67</v>
      </c>
      <c r="BK198" s="82">
        <f>SUM(BK199:BK203)</f>
        <v>85.2</v>
      </c>
    </row>
    <row r="199" spans="2:65" s="114" customFormat="1" ht="37.9" customHeight="1">
      <c r="B199" s="83"/>
      <c r="C199" s="84"/>
      <c r="D199" s="84"/>
      <c r="E199" s="85"/>
      <c r="F199" s="106" t="s">
        <v>123</v>
      </c>
      <c r="G199" s="87"/>
      <c r="H199" s="88"/>
      <c r="I199" s="88"/>
      <c r="J199" s="88"/>
      <c r="K199" s="86" t="s">
        <v>0</v>
      </c>
      <c r="L199" s="15"/>
      <c r="M199" s="89" t="s">
        <v>0</v>
      </c>
      <c r="N199" s="62" t="s">
        <v>23</v>
      </c>
      <c r="O199" s="90">
        <v>0</v>
      </c>
      <c r="P199" s="90">
        <f>O199*H199</f>
        <v>0</v>
      </c>
      <c r="Q199" s="90">
        <v>0</v>
      </c>
      <c r="R199" s="90">
        <f>Q199*H199</f>
        <v>0</v>
      </c>
      <c r="S199" s="90">
        <v>0</v>
      </c>
      <c r="T199" s="91">
        <f>S199*H199</f>
        <v>0</v>
      </c>
      <c r="AR199" s="92" t="s">
        <v>70</v>
      </c>
      <c r="AT199" s="92" t="s">
        <v>68</v>
      </c>
      <c r="AU199" s="92" t="s">
        <v>71</v>
      </c>
      <c r="AY199" s="7" t="s">
        <v>67</v>
      </c>
      <c r="BE199" s="93">
        <f>IF(N199="základná",J199,0)</f>
        <v>0</v>
      </c>
      <c r="BF199" s="93">
        <f>IF(N199="znížená",J199,0)</f>
        <v>0</v>
      </c>
      <c r="BG199" s="93">
        <f>IF(N199="zákl. prenesená",J199,0)</f>
        <v>0</v>
      </c>
      <c r="BH199" s="93">
        <f>IF(N199="zníž. prenesená",J199,0)</f>
        <v>0</v>
      </c>
      <c r="BI199" s="93">
        <f>IF(N199="nulová",J199,0)</f>
        <v>0</v>
      </c>
      <c r="BJ199" s="7" t="s">
        <v>71</v>
      </c>
      <c r="BK199" s="94">
        <f>ROUND(I199*H199,3)</f>
        <v>0</v>
      </c>
      <c r="BL199" s="7" t="s">
        <v>70</v>
      </c>
      <c r="BM199" s="92" t="s">
        <v>75</v>
      </c>
    </row>
    <row r="200" spans="2:65" s="114" customFormat="1" ht="23.45" customHeight="1">
      <c r="B200" s="83"/>
      <c r="C200" s="84">
        <v>3</v>
      </c>
      <c r="D200" s="84" t="s">
        <v>68</v>
      </c>
      <c r="E200" s="85" t="s">
        <v>113</v>
      </c>
      <c r="F200" s="86" t="s">
        <v>79</v>
      </c>
      <c r="G200" s="87" t="s">
        <v>80</v>
      </c>
      <c r="H200" s="88">
        <v>2</v>
      </c>
      <c r="I200" s="88">
        <v>76.14</v>
      </c>
      <c r="J200" s="88">
        <f>ROUND(I200*H200,3)</f>
        <v>152.28</v>
      </c>
      <c r="K200" s="86"/>
      <c r="L200" s="15"/>
      <c r="M200" s="89"/>
      <c r="N200" s="62"/>
      <c r="O200" s="90"/>
      <c r="P200" s="90"/>
      <c r="Q200" s="90"/>
      <c r="R200" s="90"/>
      <c r="S200" s="90"/>
      <c r="T200" s="91"/>
      <c r="AR200" s="92"/>
      <c r="AT200" s="92"/>
      <c r="AU200" s="92"/>
      <c r="AY200" s="7"/>
      <c r="BE200" s="93"/>
      <c r="BF200" s="93"/>
      <c r="BG200" s="93"/>
      <c r="BH200" s="93"/>
      <c r="BI200" s="93"/>
      <c r="BJ200" s="7"/>
      <c r="BK200" s="94"/>
      <c r="BL200" s="7"/>
      <c r="BM200" s="92"/>
    </row>
    <row r="201" spans="2:65" s="114" customFormat="1" ht="48" customHeight="1">
      <c r="B201" s="83"/>
      <c r="C201" s="84"/>
      <c r="D201" s="84"/>
      <c r="E201" s="85"/>
      <c r="F201" s="106" t="s">
        <v>125</v>
      </c>
      <c r="G201" s="87"/>
      <c r="H201" s="157"/>
      <c r="I201" s="88"/>
      <c r="J201" s="88"/>
      <c r="K201" s="86" t="s">
        <v>0</v>
      </c>
      <c r="L201" s="15"/>
      <c r="M201" s="89" t="s">
        <v>0</v>
      </c>
      <c r="N201" s="62" t="s">
        <v>23</v>
      </c>
      <c r="O201" s="90">
        <v>0</v>
      </c>
      <c r="P201" s="90">
        <f>O201*H201</f>
        <v>0</v>
      </c>
      <c r="Q201" s="90">
        <v>0</v>
      </c>
      <c r="R201" s="90">
        <f>Q201*H201</f>
        <v>0</v>
      </c>
      <c r="S201" s="90">
        <v>0</v>
      </c>
      <c r="T201" s="91">
        <f>S201*H201</f>
        <v>0</v>
      </c>
      <c r="AR201" s="92" t="s">
        <v>70</v>
      </c>
      <c r="AT201" s="92" t="s">
        <v>68</v>
      </c>
      <c r="AU201" s="92" t="s">
        <v>71</v>
      </c>
      <c r="AY201" s="7" t="s">
        <v>67</v>
      </c>
      <c r="BE201" s="93">
        <f>IF(N201="základná",J201,0)</f>
        <v>0</v>
      </c>
      <c r="BF201" s="93">
        <f>IF(N201="znížená",J201,0)</f>
        <v>0</v>
      </c>
      <c r="BG201" s="93">
        <f>IF(N201="zákl. prenesená",J201,0)</f>
        <v>0</v>
      </c>
      <c r="BH201" s="93">
        <f>IF(N201="zníž. prenesená",J201,0)</f>
        <v>0</v>
      </c>
      <c r="BI201" s="93">
        <f>IF(N201="nulová",J201,0)</f>
        <v>0</v>
      </c>
      <c r="BJ201" s="7" t="s">
        <v>71</v>
      </c>
      <c r="BK201" s="94">
        <f>ROUND(I201*H201,3)</f>
        <v>0</v>
      </c>
      <c r="BL201" s="7" t="s">
        <v>70</v>
      </c>
      <c r="BM201" s="92" t="s">
        <v>77</v>
      </c>
    </row>
    <row r="202" spans="2:65" s="114" customFormat="1" ht="31.9" customHeight="1">
      <c r="B202" s="83"/>
      <c r="C202" s="84">
        <v>4</v>
      </c>
      <c r="D202" s="84" t="s">
        <v>68</v>
      </c>
      <c r="E202" s="85" t="s">
        <v>114</v>
      </c>
      <c r="F202" s="86" t="s">
        <v>87</v>
      </c>
      <c r="G202" s="129" t="s">
        <v>69</v>
      </c>
      <c r="H202" s="88">
        <v>349</v>
      </c>
      <c r="I202" s="88">
        <v>0.27</v>
      </c>
      <c r="J202" s="88">
        <f>ROUND(I202*H202,3)</f>
        <v>94.23</v>
      </c>
      <c r="K202" s="86"/>
      <c r="L202" s="15"/>
      <c r="M202" s="89"/>
      <c r="N202" s="62"/>
      <c r="O202" s="90"/>
      <c r="P202" s="90"/>
      <c r="Q202" s="90"/>
      <c r="R202" s="90"/>
      <c r="S202" s="90"/>
      <c r="T202" s="91"/>
      <c r="AR202" s="92"/>
      <c r="AT202" s="92"/>
      <c r="AU202" s="92"/>
      <c r="AY202" s="7"/>
      <c r="BE202" s="93"/>
      <c r="BF202" s="93"/>
      <c r="BG202" s="93"/>
      <c r="BH202" s="93"/>
      <c r="BI202" s="93"/>
      <c r="BJ202" s="7"/>
      <c r="BK202" s="94"/>
      <c r="BL202" s="7"/>
      <c r="BM202" s="92"/>
    </row>
    <row r="203" spans="2:65" s="114" customFormat="1" ht="25.9" customHeight="1">
      <c r="B203" s="83"/>
      <c r="C203" s="84">
        <v>5</v>
      </c>
      <c r="D203" s="138" t="s">
        <v>68</v>
      </c>
      <c r="E203" s="161" t="s">
        <v>118</v>
      </c>
      <c r="F203" s="162" t="s">
        <v>119</v>
      </c>
      <c r="G203" s="87" t="s">
        <v>69</v>
      </c>
      <c r="H203" s="160">
        <v>20</v>
      </c>
      <c r="I203" s="88">
        <v>4.26</v>
      </c>
      <c r="J203" s="88">
        <f>ROUND(I203*H203,3)</f>
        <v>85.2</v>
      </c>
      <c r="K203" s="86" t="s">
        <v>0</v>
      </c>
      <c r="L203" s="15"/>
      <c r="M203" s="89" t="s">
        <v>0</v>
      </c>
      <c r="N203" s="62" t="s">
        <v>23</v>
      </c>
      <c r="O203" s="90">
        <v>0</v>
      </c>
      <c r="P203" s="90">
        <f>O203*H203</f>
        <v>0</v>
      </c>
      <c r="Q203" s="90">
        <v>0</v>
      </c>
      <c r="R203" s="90">
        <f>Q203*H203</f>
        <v>0</v>
      </c>
      <c r="S203" s="90">
        <v>0</v>
      </c>
      <c r="T203" s="91">
        <f>S203*H203</f>
        <v>0</v>
      </c>
      <c r="AR203" s="92" t="s">
        <v>70</v>
      </c>
      <c r="AT203" s="92" t="s">
        <v>68</v>
      </c>
      <c r="AU203" s="92" t="s">
        <v>71</v>
      </c>
      <c r="AY203" s="7" t="s">
        <v>67</v>
      </c>
      <c r="BE203" s="93">
        <f>IF(N203="základná",J203,0)</f>
        <v>0</v>
      </c>
      <c r="BF203" s="93">
        <f>IF(N203="znížená",J203,0)</f>
        <v>85.2</v>
      </c>
      <c r="BG203" s="93">
        <f>IF(N203="zákl. prenesená",J203,0)</f>
        <v>0</v>
      </c>
      <c r="BH203" s="93">
        <f>IF(N203="zníž. prenesená",J203,0)</f>
        <v>0</v>
      </c>
      <c r="BI203" s="93">
        <f>IF(N203="nulová",J203,0)</f>
        <v>0</v>
      </c>
      <c r="BJ203" s="7" t="s">
        <v>71</v>
      </c>
      <c r="BK203" s="94">
        <f>ROUND(I203*H203,3)</f>
        <v>85.2</v>
      </c>
      <c r="BL203" s="7" t="s">
        <v>70</v>
      </c>
      <c r="BM203" s="92" t="s">
        <v>78</v>
      </c>
    </row>
    <row r="204" spans="2:65" s="114" customFormat="1" ht="24" customHeight="1">
      <c r="B204" s="83"/>
      <c r="C204" s="112"/>
      <c r="D204" s="84"/>
      <c r="E204" s="85"/>
      <c r="F204" s="106" t="s">
        <v>107</v>
      </c>
      <c r="G204" s="120"/>
      <c r="H204" s="158"/>
      <c r="I204" s="88"/>
      <c r="J204" s="88"/>
      <c r="K204" s="102"/>
      <c r="L204" s="15"/>
      <c r="M204" s="89"/>
      <c r="N204" s="62"/>
      <c r="O204" s="90"/>
      <c r="P204" s="90"/>
      <c r="Q204" s="90"/>
      <c r="R204" s="90"/>
      <c r="S204" s="90"/>
      <c r="T204" s="91"/>
      <c r="AR204" s="92"/>
      <c r="AT204" s="92"/>
      <c r="AU204" s="92"/>
      <c r="AY204" s="7"/>
      <c r="BE204" s="93"/>
      <c r="BF204" s="93"/>
      <c r="BG204" s="93"/>
      <c r="BH204" s="93"/>
      <c r="BI204" s="93"/>
      <c r="BJ204" s="7"/>
      <c r="BK204" s="94"/>
      <c r="BL204" s="7"/>
      <c r="BM204" s="92"/>
    </row>
    <row r="205" spans="2:65" s="6" customFormat="1" ht="37.9" customHeight="1">
      <c r="B205" s="74"/>
      <c r="C205" s="84">
        <v>6</v>
      </c>
      <c r="D205" s="84" t="s">
        <v>68</v>
      </c>
      <c r="E205" s="85" t="s">
        <v>73</v>
      </c>
      <c r="F205" s="86" t="s">
        <v>74</v>
      </c>
      <c r="G205" s="87" t="s">
        <v>69</v>
      </c>
      <c r="H205" s="88">
        <v>369</v>
      </c>
      <c r="I205" s="88">
        <v>0.5</v>
      </c>
      <c r="J205" s="88">
        <f>ROUND(I205*H205,3)</f>
        <v>184.5</v>
      </c>
      <c r="L205" s="74"/>
      <c r="M205" s="78"/>
      <c r="P205" s="79">
        <f>SUM(P206:P209)</f>
        <v>0</v>
      </c>
      <c r="R205" s="79">
        <f>SUM(R206:R209)</f>
        <v>0</v>
      </c>
      <c r="T205" s="80">
        <f>SUM(T206:T209)</f>
        <v>0</v>
      </c>
      <c r="AR205" s="75" t="s">
        <v>41</v>
      </c>
      <c r="AT205" s="81" t="s">
        <v>39</v>
      </c>
      <c r="AU205" s="81" t="s">
        <v>41</v>
      </c>
      <c r="AY205" s="75" t="s">
        <v>67</v>
      </c>
      <c r="BK205" s="82">
        <f>SUM(BK206:BK209)</f>
        <v>4676.12</v>
      </c>
    </row>
    <row r="206" spans="2:65" s="114" customFormat="1" ht="27" customHeight="1">
      <c r="B206" s="83"/>
      <c r="C206" s="84">
        <v>7</v>
      </c>
      <c r="D206" s="84" t="s">
        <v>68</v>
      </c>
      <c r="E206" s="111" t="s">
        <v>115</v>
      </c>
      <c r="F206" s="86" t="s">
        <v>88</v>
      </c>
      <c r="G206" s="87" t="s">
        <v>76</v>
      </c>
      <c r="H206" s="88">
        <v>11</v>
      </c>
      <c r="I206" s="88">
        <v>106.42</v>
      </c>
      <c r="J206" s="88">
        <f>ROUND(I206*H206,3)</f>
        <v>1170.6199999999999</v>
      </c>
      <c r="K206" s="86" t="s">
        <v>0</v>
      </c>
      <c r="L206" s="15"/>
      <c r="M206" s="89" t="s">
        <v>0</v>
      </c>
      <c r="N206" s="62" t="s">
        <v>23</v>
      </c>
      <c r="O206" s="90">
        <v>0</v>
      </c>
      <c r="P206" s="90">
        <f>O206*H206</f>
        <v>0</v>
      </c>
      <c r="Q206" s="90">
        <v>0</v>
      </c>
      <c r="R206" s="90">
        <f>Q206*H206</f>
        <v>0</v>
      </c>
      <c r="S206" s="90">
        <v>0</v>
      </c>
      <c r="T206" s="91">
        <f>S206*H206</f>
        <v>0</v>
      </c>
      <c r="AR206" s="92" t="s">
        <v>70</v>
      </c>
      <c r="AT206" s="92" t="s">
        <v>68</v>
      </c>
      <c r="AU206" s="92" t="s">
        <v>71</v>
      </c>
      <c r="AY206" s="7" t="s">
        <v>67</v>
      </c>
      <c r="BE206" s="93">
        <f>IF(N206="základná",J206,0)</f>
        <v>0</v>
      </c>
      <c r="BF206" s="93">
        <f>IF(N206="znížená",J206,0)</f>
        <v>1170.6199999999999</v>
      </c>
      <c r="BG206" s="93">
        <f>IF(N206="zákl. prenesená",J206,0)</f>
        <v>0</v>
      </c>
      <c r="BH206" s="93">
        <f>IF(N206="zníž. prenesená",J206,0)</f>
        <v>0</v>
      </c>
      <c r="BI206" s="93">
        <f>IF(N206="nulová",J206,0)</f>
        <v>0</v>
      </c>
      <c r="BJ206" s="7" t="s">
        <v>71</v>
      </c>
      <c r="BK206" s="94">
        <f>ROUND(I206*H206,3)</f>
        <v>1170.6199999999999</v>
      </c>
      <c r="BL206" s="7" t="s">
        <v>70</v>
      </c>
      <c r="BM206" s="92" t="s">
        <v>81</v>
      </c>
    </row>
    <row r="207" spans="2:65" s="114" customFormat="1" ht="71.45" customHeight="1">
      <c r="B207" s="15"/>
      <c r="C207" s="84"/>
      <c r="D207" s="84"/>
      <c r="E207" s="85"/>
      <c r="F207" s="106" t="s">
        <v>102</v>
      </c>
      <c r="G207" s="87"/>
      <c r="H207" s="88"/>
      <c r="I207" s="88"/>
      <c r="J207" s="88"/>
      <c r="L207" s="15"/>
      <c r="M207" s="95"/>
      <c r="T207" s="28"/>
      <c r="AT207" s="7" t="s">
        <v>82</v>
      </c>
      <c r="AU207" s="7" t="s">
        <v>71</v>
      </c>
    </row>
    <row r="208" spans="2:65" s="114" customFormat="1" ht="37.15" customHeight="1">
      <c r="B208" s="83"/>
      <c r="C208" s="84">
        <v>8</v>
      </c>
      <c r="D208" s="84" t="s">
        <v>68</v>
      </c>
      <c r="E208" s="85" t="s">
        <v>116</v>
      </c>
      <c r="F208" s="116" t="s">
        <v>89</v>
      </c>
      <c r="G208" s="87" t="s">
        <v>69</v>
      </c>
      <c r="H208" s="88">
        <v>369</v>
      </c>
      <c r="I208" s="88">
        <v>9.5</v>
      </c>
      <c r="J208" s="88">
        <f>ROUND(I208*H208,3)</f>
        <v>3505.5</v>
      </c>
      <c r="K208" s="86" t="s">
        <v>0</v>
      </c>
      <c r="L208" s="15"/>
      <c r="M208" s="89" t="s">
        <v>0</v>
      </c>
      <c r="N208" s="62" t="s">
        <v>23</v>
      </c>
      <c r="O208" s="90">
        <v>0</v>
      </c>
      <c r="P208" s="90">
        <f>O208*H208</f>
        <v>0</v>
      </c>
      <c r="Q208" s="90">
        <v>0</v>
      </c>
      <c r="R208" s="90">
        <f>Q208*H208</f>
        <v>0</v>
      </c>
      <c r="S208" s="90">
        <v>0</v>
      </c>
      <c r="T208" s="91">
        <f>S208*H208</f>
        <v>0</v>
      </c>
      <c r="AR208" s="92" t="s">
        <v>70</v>
      </c>
      <c r="AT208" s="92" t="s">
        <v>68</v>
      </c>
      <c r="AU208" s="92" t="s">
        <v>71</v>
      </c>
      <c r="AY208" s="7" t="s">
        <v>67</v>
      </c>
      <c r="BE208" s="93">
        <f>IF(N208="základná",J208,0)</f>
        <v>0</v>
      </c>
      <c r="BF208" s="93">
        <f>IF(N208="znížená",J208,0)</f>
        <v>3505.5</v>
      </c>
      <c r="BG208" s="93">
        <f>IF(N208="zákl. prenesená",J208,0)</f>
        <v>0</v>
      </c>
      <c r="BH208" s="93">
        <f>IF(N208="zníž. prenesená",J208,0)</f>
        <v>0</v>
      </c>
      <c r="BI208" s="93">
        <f>IF(N208="nulová",J208,0)</f>
        <v>0</v>
      </c>
      <c r="BJ208" s="7" t="s">
        <v>71</v>
      </c>
      <c r="BK208" s="94">
        <f>ROUND(I208*H208,3)</f>
        <v>3505.5</v>
      </c>
      <c r="BL208" s="7" t="s">
        <v>70</v>
      </c>
      <c r="BM208" s="92" t="s">
        <v>83</v>
      </c>
    </row>
    <row r="209" spans="2:65" s="114" customFormat="1" ht="71.45" customHeight="1">
      <c r="B209" s="15"/>
      <c r="C209" s="84"/>
      <c r="D209" s="84"/>
      <c r="E209" s="85"/>
      <c r="F209" s="106" t="s">
        <v>90</v>
      </c>
      <c r="G209" s="87"/>
      <c r="H209" s="88"/>
      <c r="I209" s="88"/>
      <c r="J209" s="88"/>
      <c r="L209" s="15"/>
      <c r="M209" s="95"/>
      <c r="T209" s="28"/>
      <c r="AT209" s="7" t="s">
        <v>82</v>
      </c>
      <c r="AU209" s="7" t="s">
        <v>71</v>
      </c>
    </row>
    <row r="210" spans="2:65" s="6" customFormat="1" ht="7.15" customHeight="1">
      <c r="B210" s="74"/>
      <c r="C210" s="84"/>
      <c r="D210" s="127"/>
      <c r="E210" s="128"/>
      <c r="F210" s="141"/>
      <c r="G210" s="87"/>
      <c r="H210" s="88"/>
      <c r="I210" s="88"/>
      <c r="J210" s="88"/>
      <c r="L210" s="74"/>
      <c r="M210" s="78"/>
      <c r="P210" s="79">
        <f>SUM(P211:P215)</f>
        <v>0</v>
      </c>
      <c r="R210" s="79">
        <f>SUM(R211:R215)</f>
        <v>0</v>
      </c>
      <c r="T210" s="80">
        <f>SUM(T211:T215)</f>
        <v>0</v>
      </c>
      <c r="AR210" s="75" t="s">
        <v>41</v>
      </c>
      <c r="AT210" s="81" t="s">
        <v>39</v>
      </c>
      <c r="AU210" s="81" t="s">
        <v>41</v>
      </c>
      <c r="AY210" s="75" t="s">
        <v>67</v>
      </c>
      <c r="BK210" s="82">
        <f>SUM(BK211:BK215)</f>
        <v>0</v>
      </c>
    </row>
    <row r="211" spans="2:65" s="114" customFormat="1" ht="6" customHeight="1">
      <c r="B211" s="83"/>
      <c r="C211" s="138"/>
      <c r="D211" s="140"/>
      <c r="E211" s="88"/>
      <c r="F211" s="141"/>
      <c r="G211" s="139"/>
      <c r="H211" s="88"/>
      <c r="I211" s="88"/>
      <c r="J211" s="88"/>
      <c r="K211" s="86" t="s">
        <v>0</v>
      </c>
      <c r="L211" s="15"/>
      <c r="M211" s="89" t="s">
        <v>0</v>
      </c>
      <c r="N211" s="62" t="s">
        <v>23</v>
      </c>
      <c r="O211" s="90">
        <v>0</v>
      </c>
      <c r="P211" s="90">
        <f>O211*H211</f>
        <v>0</v>
      </c>
      <c r="Q211" s="90">
        <v>0</v>
      </c>
      <c r="R211" s="90">
        <f>Q211*H211</f>
        <v>0</v>
      </c>
      <c r="S211" s="90">
        <v>0</v>
      </c>
      <c r="T211" s="91">
        <f>S211*H211</f>
        <v>0</v>
      </c>
      <c r="AR211" s="92" t="s">
        <v>70</v>
      </c>
      <c r="AT211" s="92" t="s">
        <v>68</v>
      </c>
      <c r="AU211" s="92" t="s">
        <v>71</v>
      </c>
      <c r="AY211" s="7" t="s">
        <v>67</v>
      </c>
      <c r="BE211" s="93">
        <f>IF(N211="základná",J211,0)</f>
        <v>0</v>
      </c>
      <c r="BF211" s="93">
        <f>IF(N211="znížená",J211,0)</f>
        <v>0</v>
      </c>
      <c r="BG211" s="93">
        <f>IF(N211="zákl. prenesená",J211,0)</f>
        <v>0</v>
      </c>
      <c r="BH211" s="93">
        <f>IF(N211="zníž. prenesená",J211,0)</f>
        <v>0</v>
      </c>
      <c r="BI211" s="93">
        <f>IF(N211="nulová",J211,0)</f>
        <v>0</v>
      </c>
      <c r="BJ211" s="7" t="s">
        <v>71</v>
      </c>
      <c r="BK211" s="94">
        <f>ROUND(I211*H211,3)</f>
        <v>0</v>
      </c>
      <c r="BL211" s="7" t="s">
        <v>70</v>
      </c>
      <c r="BM211" s="92" t="s">
        <v>84</v>
      </c>
    </row>
    <row r="212" spans="2:65" s="114" customFormat="1" ht="4.1500000000000004" customHeight="1">
      <c r="B212" s="83"/>
      <c r="C212" s="138"/>
      <c r="D212" s="88"/>
      <c r="E212" s="88"/>
      <c r="F212" s="88"/>
      <c r="G212" s="139"/>
      <c r="H212" s="88"/>
      <c r="I212" s="88"/>
      <c r="J212" s="88"/>
      <c r="K212" s="86"/>
      <c r="L212" s="15"/>
      <c r="M212" s="89"/>
      <c r="N212" s="62"/>
      <c r="O212" s="90"/>
      <c r="P212" s="90"/>
      <c r="Q212" s="90"/>
      <c r="R212" s="90"/>
      <c r="S212" s="90"/>
      <c r="T212" s="91"/>
      <c r="AR212" s="92"/>
      <c r="AT212" s="92"/>
      <c r="AU212" s="92"/>
      <c r="AY212" s="7"/>
      <c r="BE212" s="93"/>
      <c r="BF212" s="93"/>
      <c r="BG212" s="93"/>
      <c r="BH212" s="93"/>
      <c r="BI212" s="93"/>
      <c r="BJ212" s="7"/>
      <c r="BK212" s="94"/>
      <c r="BL212" s="7"/>
      <c r="BM212" s="92"/>
    </row>
    <row r="213" spans="2:65" s="114" customFormat="1" ht="6" customHeight="1">
      <c r="B213" s="83"/>
      <c r="C213" s="84"/>
      <c r="D213" s="86"/>
      <c r="E213" s="86"/>
      <c r="F213" s="106"/>
      <c r="G213" s="87"/>
      <c r="H213" s="88"/>
      <c r="I213" s="88"/>
      <c r="J213" s="88"/>
      <c r="K213" s="86" t="s">
        <v>0</v>
      </c>
      <c r="L213" s="15"/>
      <c r="M213" s="89" t="s">
        <v>0</v>
      </c>
      <c r="N213" s="62" t="s">
        <v>23</v>
      </c>
      <c r="O213" s="90">
        <v>0</v>
      </c>
      <c r="P213" s="90">
        <f>O213*H213</f>
        <v>0</v>
      </c>
      <c r="Q213" s="90">
        <v>0</v>
      </c>
      <c r="R213" s="90">
        <f>Q213*H213</f>
        <v>0</v>
      </c>
      <c r="S213" s="90">
        <v>0</v>
      </c>
      <c r="T213" s="91">
        <f>S213*H213</f>
        <v>0</v>
      </c>
      <c r="AR213" s="92" t="s">
        <v>70</v>
      </c>
      <c r="AT213" s="92" t="s">
        <v>68</v>
      </c>
      <c r="AU213" s="92" t="s">
        <v>71</v>
      </c>
      <c r="AY213" s="7" t="s">
        <v>67</v>
      </c>
      <c r="BE213" s="93">
        <f>IF(N213="základná",J213,0)</f>
        <v>0</v>
      </c>
      <c r="BF213" s="93">
        <f>IF(N213="znížená",J213,0)</f>
        <v>0</v>
      </c>
      <c r="BG213" s="93">
        <f>IF(N213="zákl. prenesená",J213,0)</f>
        <v>0</v>
      </c>
      <c r="BH213" s="93">
        <f>IF(N213="zníž. prenesená",J213,0)</f>
        <v>0</v>
      </c>
      <c r="BI213" s="93">
        <f>IF(N213="nulová",J213,0)</f>
        <v>0</v>
      </c>
      <c r="BJ213" s="7" t="s">
        <v>71</v>
      </c>
      <c r="BK213" s="94">
        <f>ROUND(I213*H213,3)</f>
        <v>0</v>
      </c>
      <c r="BL213" s="7" t="s">
        <v>70</v>
      </c>
      <c r="BM213" s="92" t="s">
        <v>85</v>
      </c>
    </row>
    <row r="214" spans="2:65" s="114" customFormat="1" ht="6.6" customHeight="1">
      <c r="B214" s="83"/>
      <c r="C214" s="84"/>
      <c r="D214" s="86"/>
      <c r="E214" s="86"/>
      <c r="F214" s="86"/>
      <c r="G214" s="87"/>
      <c r="H214" s="88"/>
      <c r="I214" s="88"/>
      <c r="J214" s="88"/>
      <c r="K214" s="86"/>
      <c r="L214" s="15"/>
      <c r="M214" s="89"/>
      <c r="N214" s="62"/>
      <c r="O214" s="90"/>
      <c r="P214" s="90"/>
      <c r="Q214" s="90"/>
      <c r="R214" s="90"/>
      <c r="S214" s="90"/>
      <c r="T214" s="91"/>
      <c r="AR214" s="92"/>
      <c r="AT214" s="92"/>
      <c r="AU214" s="92"/>
      <c r="AY214" s="7"/>
      <c r="BE214" s="93"/>
      <c r="BF214" s="93"/>
      <c r="BG214" s="93"/>
      <c r="BH214" s="93"/>
      <c r="BI214" s="93"/>
      <c r="BJ214" s="7"/>
      <c r="BK214" s="94"/>
      <c r="BL214" s="7"/>
      <c r="BM214" s="92"/>
    </row>
    <row r="215" spans="2:65" s="114" customFormat="1" ht="14.45" customHeight="1">
      <c r="B215" s="83"/>
      <c r="C215" s="84"/>
      <c r="D215" s="84"/>
      <c r="E215" s="85"/>
      <c r="F215" s="106"/>
      <c r="G215" s="87"/>
      <c r="H215" s="88"/>
      <c r="I215" s="88"/>
      <c r="J215" s="88"/>
      <c r="K215" s="86" t="s">
        <v>0</v>
      </c>
      <c r="L215" s="15"/>
      <c r="M215" s="96" t="s">
        <v>0</v>
      </c>
      <c r="N215" s="97" t="s">
        <v>23</v>
      </c>
      <c r="O215" s="98">
        <v>0</v>
      </c>
      <c r="P215" s="98">
        <f>O215*H215</f>
        <v>0</v>
      </c>
      <c r="Q215" s="98">
        <v>0</v>
      </c>
      <c r="R215" s="98">
        <f>Q215*H215</f>
        <v>0</v>
      </c>
      <c r="S215" s="98">
        <v>0</v>
      </c>
      <c r="T215" s="99">
        <f>S215*H215</f>
        <v>0</v>
      </c>
      <c r="AR215" s="92" t="s">
        <v>70</v>
      </c>
      <c r="AT215" s="92" t="s">
        <v>68</v>
      </c>
      <c r="AU215" s="92" t="s">
        <v>71</v>
      </c>
      <c r="AY215" s="7" t="s">
        <v>67</v>
      </c>
      <c r="BE215" s="93">
        <f>IF(N215="základná",J215,0)</f>
        <v>0</v>
      </c>
      <c r="BF215" s="93">
        <f>IF(N215="znížená",J215,0)</f>
        <v>0</v>
      </c>
      <c r="BG215" s="93">
        <f>IF(N215="zákl. prenesená",J215,0)</f>
        <v>0</v>
      </c>
      <c r="BH215" s="93">
        <f>IF(N215="zníž. prenesená",J215,0)</f>
        <v>0</v>
      </c>
      <c r="BI215" s="93">
        <f>IF(N215="nulová",J215,0)</f>
        <v>0</v>
      </c>
      <c r="BJ215" s="7" t="s">
        <v>71</v>
      </c>
      <c r="BK215" s="94">
        <f>ROUND(I215*H215,3)</f>
        <v>0</v>
      </c>
      <c r="BL215" s="7" t="s">
        <v>70</v>
      </c>
      <c r="BM215" s="92" t="s">
        <v>86</v>
      </c>
    </row>
    <row r="216" spans="2:65" s="114" customFormat="1" ht="35.450000000000003" customHeight="1">
      <c r="B216" s="83"/>
      <c r="C216" s="100"/>
      <c r="D216" s="100"/>
      <c r="E216" s="101"/>
      <c r="F216" s="106"/>
      <c r="G216" s="103"/>
      <c r="H216" s="104"/>
      <c r="I216" s="104"/>
      <c r="J216" s="104"/>
      <c r="K216" s="102"/>
      <c r="L216" s="15"/>
      <c r="M216" s="105"/>
      <c r="N216" s="62"/>
      <c r="O216" s="90"/>
      <c r="P216" s="90"/>
      <c r="Q216" s="90"/>
      <c r="R216" s="90"/>
      <c r="S216" s="90"/>
      <c r="T216" s="90"/>
      <c r="AR216" s="92"/>
      <c r="AT216" s="92"/>
      <c r="AU216" s="92"/>
      <c r="AY216" s="7"/>
      <c r="BE216" s="93"/>
      <c r="BF216" s="93"/>
      <c r="BG216" s="93"/>
      <c r="BH216" s="93"/>
      <c r="BI216" s="93"/>
      <c r="BJ216" s="7"/>
      <c r="BK216" s="94"/>
      <c r="BL216" s="7"/>
      <c r="BM216" s="92"/>
    </row>
    <row r="217" spans="2:65" s="114" customFormat="1" ht="6.95" customHeight="1"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15"/>
    </row>
    <row r="224" spans="2:65">
      <c r="C224" s="142"/>
      <c r="D224" s="142"/>
      <c r="E224" s="142"/>
      <c r="F224" s="142"/>
      <c r="G224" s="142"/>
      <c r="H224" s="142"/>
      <c r="I224" s="142"/>
    </row>
    <row r="225" spans="3:9">
      <c r="C225" s="142"/>
      <c r="D225" s="142"/>
      <c r="E225" s="142"/>
      <c r="F225" s="142"/>
      <c r="G225" s="142"/>
      <c r="H225" s="142"/>
      <c r="I225" s="142"/>
    </row>
    <row r="226" spans="3:9">
      <c r="C226" s="142"/>
      <c r="D226" s="142"/>
      <c r="E226" s="142"/>
      <c r="F226" s="142"/>
      <c r="G226" s="142"/>
      <c r="H226" s="142"/>
      <c r="I226" s="142"/>
    </row>
    <row r="227" spans="3:9" ht="12.75">
      <c r="C227" s="142"/>
      <c r="D227" s="143"/>
      <c r="E227" s="144"/>
      <c r="F227" s="145"/>
      <c r="G227" s="146"/>
      <c r="H227" s="147"/>
      <c r="I227" s="142"/>
    </row>
    <row r="228" spans="3:9" ht="12.75">
      <c r="C228" s="142"/>
      <c r="D228" s="143"/>
      <c r="E228" s="144"/>
      <c r="F228" s="148"/>
      <c r="G228" s="146"/>
      <c r="H228" s="147"/>
      <c r="I228" s="142"/>
    </row>
    <row r="229" spans="3:9">
      <c r="C229" s="142"/>
      <c r="D229" s="142"/>
      <c r="E229" s="142"/>
      <c r="F229" s="142"/>
      <c r="G229" s="142"/>
      <c r="H229" s="142"/>
      <c r="I229" s="142"/>
    </row>
    <row r="230" spans="3:9">
      <c r="C230" s="142"/>
      <c r="D230" s="142"/>
      <c r="E230" s="142"/>
      <c r="F230" s="142"/>
      <c r="G230" s="142"/>
      <c r="H230" s="142"/>
      <c r="I230" s="142"/>
    </row>
    <row r="231" spans="3:9">
      <c r="C231" s="142"/>
      <c r="D231" s="142"/>
      <c r="E231" s="142"/>
      <c r="F231" s="142"/>
      <c r="G231" s="142"/>
      <c r="H231" s="142"/>
      <c r="I231" s="142"/>
    </row>
    <row r="232" spans="3:9" ht="12.75">
      <c r="C232" s="142"/>
      <c r="D232" s="143"/>
      <c r="E232" s="144"/>
      <c r="F232" s="145"/>
      <c r="G232" s="146"/>
      <c r="H232" s="147"/>
      <c r="I232" s="142"/>
    </row>
    <row r="233" spans="3:9" ht="12.75">
      <c r="C233" s="142"/>
      <c r="D233" s="143"/>
      <c r="E233" s="144"/>
      <c r="F233" s="145"/>
      <c r="G233" s="146"/>
      <c r="H233" s="147"/>
      <c r="I233" s="142"/>
    </row>
    <row r="234" spans="3:9" ht="12.75">
      <c r="C234" s="142"/>
      <c r="D234" s="143"/>
      <c r="E234" s="144"/>
      <c r="F234" s="148"/>
      <c r="G234" s="146"/>
      <c r="H234" s="147"/>
      <c r="I234" s="142"/>
    </row>
    <row r="235" spans="3:9">
      <c r="C235" s="142"/>
      <c r="D235" s="142"/>
      <c r="E235" s="142"/>
      <c r="F235" s="142"/>
      <c r="G235" s="142"/>
      <c r="H235" s="142"/>
      <c r="I235" s="142"/>
    </row>
    <row r="236" spans="3:9">
      <c r="C236" s="142"/>
      <c r="D236" s="142"/>
      <c r="E236" s="142"/>
      <c r="F236" s="142"/>
      <c r="G236" s="142"/>
      <c r="H236" s="142"/>
      <c r="I236" s="142"/>
    </row>
  </sheetData>
  <autoFilter ref="C120:K143" xr:uid="{00000000-0009-0000-0000-000001000000}"/>
  <mergeCells count="4">
    <mergeCell ref="E113:H113"/>
    <mergeCell ref="E7:H7"/>
    <mergeCell ref="E25:H25"/>
    <mergeCell ref="E85:H85"/>
  </mergeCells>
  <pageMargins left="0.25" right="0.25" top="0.75" bottom="0.75" header="0.3" footer="0.3"/>
  <pageSetup paperSize="9" scale="83" fitToHeight="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Oprava povrc...</vt:lpstr>
      <vt:lpstr>'Oprava povrc...'!Názvy_tlače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Bajzík</dc:creator>
  <cp:lastModifiedBy>SÁDECKÁ, Dominika (COLAS SLOVAKIA)</cp:lastModifiedBy>
  <cp:lastPrinted>2022-03-15T08:34:27Z</cp:lastPrinted>
  <dcterms:created xsi:type="dcterms:W3CDTF">2019-03-05T08:58:08Z</dcterms:created>
  <dcterms:modified xsi:type="dcterms:W3CDTF">2022-03-15T08:38:16Z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2022-03-15T08:01:10Z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1e539510-5620-40b5-be0a-890935f837bf</vt:lpwstr>
  </property>
  <property fmtid="{D5CDD505-2E9C-101B-9397-08002B2CF9AE}" pid="8" name="MSIP_Label_06b95ba9-d50e-4074-b623-0a9711dc916f_ContentBits">
    <vt:lpwstr>0</vt:lpwstr>
  </property>
</Properties>
</file>